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ordingborg-my.sharepoint.com/personal/beny_vordingborg_dk/Documents/Havneteam/Havneråd/"/>
    </mc:Choice>
  </mc:AlternateContent>
  <xr:revisionPtr revIDLastSave="1" documentId="8_{DC59C036-FF3B-4DD3-8F35-642B103143B7}" xr6:coauthVersionLast="47" xr6:coauthVersionMax="47" xr10:uidLastSave="{98335470-1066-4BFF-BEAC-6085D816B2A9}"/>
  <bookViews>
    <workbookView xWindow="-110" yWindow="-110" windowWidth="38620" windowHeight="21220" activeTab="13" xr2:uid="{2AC1F7C6-1659-4A89-8E35-610B4B28D886}"/>
  </bookViews>
  <sheets>
    <sheet name="Overblik" sheetId="1" r:id="rId1"/>
    <sheet name="KH" sheetId="4" r:id="rId2"/>
    <sheet name="SH" sheetId="5" r:id="rId3"/>
    <sheet name="BH" sheetId="6" r:id="rId4"/>
    <sheet name="Skåningebro" sheetId="7" r:id="rId5"/>
    <sheet name="NH" sheetId="8" r:id="rId6"/>
    <sheet name="MH" sheetId="9" r:id="rId7"/>
    <sheet name="Kal.H" sheetId="10" r:id="rId8"/>
    <sheet name="PH" sheetId="11" r:id="rId9"/>
    <sheet name="HH" sheetId="12" r:id="rId10"/>
    <sheet name="Adm. fælles" sheetId="13" r:id="rId11"/>
    <sheet name="R2024" sheetId="2" r:id="rId12"/>
    <sheet name="Budget 2025" sheetId="3" r:id="rId13"/>
    <sheet name="Større investeringer 2025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2" l="1"/>
  <c r="B28" i="12"/>
  <c r="B31" i="11"/>
  <c r="B32" i="11"/>
  <c r="B32" i="10"/>
  <c r="B31" i="10"/>
  <c r="B32" i="9"/>
  <c r="B31" i="9"/>
  <c r="B31" i="8"/>
  <c r="B30" i="8"/>
  <c r="B28" i="6"/>
  <c r="B27" i="6"/>
  <c r="B29" i="5"/>
  <c r="B28" i="5"/>
  <c r="B34" i="4"/>
  <c r="B33" i="4"/>
  <c r="B19" i="1" l="1"/>
  <c r="C17" i="13"/>
  <c r="C20" i="13"/>
  <c r="C9" i="13"/>
  <c r="C10" i="13"/>
  <c r="C11" i="13"/>
  <c r="C12" i="13"/>
  <c r="C13" i="13"/>
  <c r="C14" i="13"/>
  <c r="C15" i="13"/>
  <c r="C16" i="13"/>
  <c r="C8" i="13"/>
  <c r="C7" i="13"/>
  <c r="C5" i="13"/>
  <c r="C3" i="13"/>
  <c r="C2" i="13"/>
  <c r="B20" i="13"/>
  <c r="B11" i="13"/>
  <c r="B12" i="13"/>
  <c r="B13" i="13"/>
  <c r="B14" i="13"/>
  <c r="B15" i="13"/>
  <c r="B16" i="13"/>
  <c r="B18" i="13"/>
  <c r="B19" i="13"/>
  <c r="B9" i="13"/>
  <c r="B10" i="13"/>
  <c r="B8" i="13"/>
  <c r="B7" i="13"/>
  <c r="B6" i="13"/>
  <c r="B5" i="13"/>
  <c r="B3" i="13"/>
  <c r="B2" i="13"/>
  <c r="B22" i="13" s="1"/>
  <c r="B24" i="13" s="1"/>
  <c r="C25" i="12"/>
  <c r="C15" i="12"/>
  <c r="C16" i="12"/>
  <c r="C17" i="12"/>
  <c r="C18" i="12"/>
  <c r="C19" i="12"/>
  <c r="C20" i="12"/>
  <c r="C21" i="12"/>
  <c r="C14" i="12"/>
  <c r="C6" i="12"/>
  <c r="C7" i="12"/>
  <c r="C8" i="12"/>
  <c r="C9" i="12"/>
  <c r="C10" i="12"/>
  <c r="C11" i="12"/>
  <c r="C12" i="12"/>
  <c r="C5" i="12"/>
  <c r="C3" i="12"/>
  <c r="C23" i="12" s="1"/>
  <c r="C2" i="12"/>
  <c r="B25" i="12"/>
  <c r="B19" i="12"/>
  <c r="B21" i="12"/>
  <c r="B20" i="12"/>
  <c r="B15" i="12"/>
  <c r="B16" i="12"/>
  <c r="B17" i="12"/>
  <c r="B18" i="12"/>
  <c r="B14" i="12"/>
  <c r="B12" i="12"/>
  <c r="B11" i="12"/>
  <c r="B9" i="12"/>
  <c r="B6" i="12"/>
  <c r="B7" i="12"/>
  <c r="B8" i="12"/>
  <c r="B5" i="12"/>
  <c r="B3" i="12"/>
  <c r="B2" i="12"/>
  <c r="C17" i="11"/>
  <c r="C23" i="11"/>
  <c r="C22" i="11"/>
  <c r="C20" i="11"/>
  <c r="C19" i="11"/>
  <c r="C18" i="11"/>
  <c r="C16" i="11"/>
  <c r="C15" i="11"/>
  <c r="C24" i="11"/>
  <c r="C13" i="11"/>
  <c r="C12" i="11"/>
  <c r="C6" i="11"/>
  <c r="C7" i="11"/>
  <c r="C8" i="11"/>
  <c r="C9" i="11"/>
  <c r="C10" i="11"/>
  <c r="C11" i="11"/>
  <c r="C5" i="11"/>
  <c r="C3" i="11"/>
  <c r="C2" i="11"/>
  <c r="B28" i="11"/>
  <c r="B20" i="11"/>
  <c r="B23" i="11"/>
  <c r="B22" i="11"/>
  <c r="B21" i="11"/>
  <c r="B17" i="11"/>
  <c r="B19" i="11"/>
  <c r="B18" i="11"/>
  <c r="B16" i="11"/>
  <c r="B15" i="11"/>
  <c r="B24" i="11"/>
  <c r="B13" i="11"/>
  <c r="B12" i="11"/>
  <c r="B9" i="11"/>
  <c r="B10" i="11"/>
  <c r="B6" i="11"/>
  <c r="B7" i="11"/>
  <c r="B8" i="11"/>
  <c r="B5" i="11"/>
  <c r="B3" i="11"/>
  <c r="B2" i="11"/>
  <c r="B26" i="11"/>
  <c r="C28" i="10"/>
  <c r="C23" i="10"/>
  <c r="C24" i="10"/>
  <c r="C22" i="10"/>
  <c r="C16" i="10"/>
  <c r="C17" i="10"/>
  <c r="C18" i="10"/>
  <c r="C19" i="10"/>
  <c r="C15" i="10"/>
  <c r="C8" i="10"/>
  <c r="C9" i="10"/>
  <c r="C10" i="10"/>
  <c r="C11" i="10"/>
  <c r="C12" i="10"/>
  <c r="C13" i="10"/>
  <c r="C7" i="10"/>
  <c r="C5" i="10"/>
  <c r="C3" i="10"/>
  <c r="C26" i="10" s="1"/>
  <c r="C2" i="10"/>
  <c r="B8" i="10"/>
  <c r="B9" i="10"/>
  <c r="B26" i="10" s="1"/>
  <c r="B28" i="10" s="1"/>
  <c r="B7" i="10"/>
  <c r="B5" i="10"/>
  <c r="B20" i="10"/>
  <c r="B22" i="10"/>
  <c r="B23" i="10"/>
  <c r="B24" i="10"/>
  <c r="B16" i="10"/>
  <c r="B17" i="10"/>
  <c r="B18" i="10"/>
  <c r="B19" i="10"/>
  <c r="B21" i="10"/>
  <c r="B15" i="10"/>
  <c r="B11" i="10"/>
  <c r="B13" i="10"/>
  <c r="B12" i="10"/>
  <c r="B3" i="10"/>
  <c r="B2" i="10"/>
  <c r="C28" i="9"/>
  <c r="C24" i="9"/>
  <c r="C23" i="9"/>
  <c r="C22" i="9"/>
  <c r="C21" i="9"/>
  <c r="C15" i="9"/>
  <c r="C16" i="9"/>
  <c r="C17" i="9"/>
  <c r="C18" i="9"/>
  <c r="C14" i="9"/>
  <c r="C6" i="9"/>
  <c r="C7" i="9"/>
  <c r="C8" i="9"/>
  <c r="C9" i="9"/>
  <c r="C10" i="9"/>
  <c r="C11" i="9"/>
  <c r="C12" i="9"/>
  <c r="C5" i="9"/>
  <c r="C3" i="9"/>
  <c r="C2" i="9"/>
  <c r="B28" i="9"/>
  <c r="B19" i="9"/>
  <c r="B24" i="9"/>
  <c r="B23" i="9"/>
  <c r="B22" i="9"/>
  <c r="B21" i="9"/>
  <c r="B18" i="9"/>
  <c r="B20" i="9"/>
  <c r="B15" i="9"/>
  <c r="B16" i="9"/>
  <c r="B17" i="9"/>
  <c r="B14" i="9"/>
  <c r="B12" i="9"/>
  <c r="B11" i="9"/>
  <c r="B6" i="9"/>
  <c r="B7" i="9"/>
  <c r="B8" i="9"/>
  <c r="B9" i="9"/>
  <c r="B5" i="9"/>
  <c r="B3" i="9"/>
  <c r="B2" i="9"/>
  <c r="C27" i="8"/>
  <c r="C23" i="8"/>
  <c r="C20" i="8"/>
  <c r="C16" i="8"/>
  <c r="C17" i="8"/>
  <c r="C18" i="8"/>
  <c r="C15" i="8"/>
  <c r="B9" i="8"/>
  <c r="B10" i="8"/>
  <c r="C9" i="8"/>
  <c r="C10" i="8"/>
  <c r="C11" i="8"/>
  <c r="C12" i="8"/>
  <c r="C13" i="8"/>
  <c r="C6" i="8"/>
  <c r="C7" i="8"/>
  <c r="C8" i="8"/>
  <c r="C5" i="8"/>
  <c r="C3" i="8"/>
  <c r="C2" i="8"/>
  <c r="B21" i="8"/>
  <c r="B19" i="8"/>
  <c r="B20" i="8"/>
  <c r="B22" i="8"/>
  <c r="B23" i="8"/>
  <c r="B16" i="8"/>
  <c r="B17" i="8"/>
  <c r="B18" i="8"/>
  <c r="B15" i="8"/>
  <c r="B6" i="8"/>
  <c r="B7" i="8"/>
  <c r="B8" i="8"/>
  <c r="B12" i="8"/>
  <c r="B13" i="8"/>
  <c r="B5" i="8"/>
  <c r="B3" i="8"/>
  <c r="B2" i="8"/>
  <c r="C12" i="7"/>
  <c r="C11" i="7"/>
  <c r="C8" i="7"/>
  <c r="C9" i="7"/>
  <c r="C7" i="7"/>
  <c r="C6" i="7"/>
  <c r="B12" i="7"/>
  <c r="B13" i="7"/>
  <c r="B11" i="7"/>
  <c r="B9" i="7"/>
  <c r="B6" i="7"/>
  <c r="B7" i="7"/>
  <c r="B5" i="7"/>
  <c r="B3" i="7"/>
  <c r="B2" i="7"/>
  <c r="C24" i="6"/>
  <c r="C20" i="6"/>
  <c r="C15" i="6"/>
  <c r="C16" i="6"/>
  <c r="C17" i="6"/>
  <c r="C14" i="6"/>
  <c r="C6" i="6"/>
  <c r="C7" i="6"/>
  <c r="C8" i="6"/>
  <c r="C9" i="6"/>
  <c r="C10" i="6"/>
  <c r="C11" i="6"/>
  <c r="C12" i="6"/>
  <c r="C5" i="6"/>
  <c r="C3" i="6"/>
  <c r="C2" i="6"/>
  <c r="B24" i="6"/>
  <c r="B18" i="6"/>
  <c r="B19" i="6"/>
  <c r="B20" i="6"/>
  <c r="B15" i="6"/>
  <c r="B16" i="6"/>
  <c r="B17" i="6"/>
  <c r="B14" i="6"/>
  <c r="B12" i="6"/>
  <c r="B11" i="6"/>
  <c r="B6" i="6"/>
  <c r="B7" i="6"/>
  <c r="B8" i="6"/>
  <c r="B9" i="6"/>
  <c r="B5" i="6"/>
  <c r="B3" i="6"/>
  <c r="B2" i="6"/>
  <c r="C25" i="5"/>
  <c r="C21" i="5"/>
  <c r="C15" i="5"/>
  <c r="C16" i="5"/>
  <c r="C17" i="5"/>
  <c r="C18" i="5"/>
  <c r="C14" i="5"/>
  <c r="C6" i="5"/>
  <c r="C7" i="5"/>
  <c r="C8" i="5"/>
  <c r="C9" i="5"/>
  <c r="C10" i="5"/>
  <c r="C11" i="5"/>
  <c r="C12" i="5"/>
  <c r="C5" i="5"/>
  <c r="C3" i="5"/>
  <c r="C2" i="5"/>
  <c r="B25" i="5"/>
  <c r="B19" i="5"/>
  <c r="B30" i="4"/>
  <c r="B22" i="4"/>
  <c r="B21" i="5"/>
  <c r="B18" i="5"/>
  <c r="B20" i="5"/>
  <c r="B15" i="5"/>
  <c r="B16" i="5"/>
  <c r="B17" i="5"/>
  <c r="B14" i="5"/>
  <c r="B12" i="5"/>
  <c r="B11" i="5"/>
  <c r="B9" i="5"/>
  <c r="B6" i="5"/>
  <c r="B7" i="5"/>
  <c r="B8" i="5"/>
  <c r="B5" i="5"/>
  <c r="B3" i="5"/>
  <c r="B2" i="5"/>
  <c r="C30" i="4"/>
  <c r="C16" i="4"/>
  <c r="C17" i="4"/>
  <c r="C18" i="4"/>
  <c r="C19" i="4"/>
  <c r="C20" i="4"/>
  <c r="C21" i="4"/>
  <c r="C22" i="4"/>
  <c r="C23" i="4"/>
  <c r="C24" i="4"/>
  <c r="C25" i="4"/>
  <c r="C26" i="4"/>
  <c r="C15" i="4"/>
  <c r="C11" i="4"/>
  <c r="C12" i="4"/>
  <c r="C6" i="4"/>
  <c r="C7" i="4"/>
  <c r="C8" i="4"/>
  <c r="C9" i="4"/>
  <c r="C10" i="4"/>
  <c r="C5" i="4"/>
  <c r="C3" i="4"/>
  <c r="C2" i="4"/>
  <c r="B23" i="4"/>
  <c r="B24" i="4"/>
  <c r="B25" i="4"/>
  <c r="B26" i="4"/>
  <c r="B20" i="4"/>
  <c r="B21" i="4"/>
  <c r="B16" i="4"/>
  <c r="B17" i="4"/>
  <c r="B18" i="4"/>
  <c r="B19" i="4"/>
  <c r="B15" i="4"/>
  <c r="B13" i="4"/>
  <c r="B12" i="4"/>
  <c r="B11" i="4"/>
  <c r="B9" i="4"/>
  <c r="B6" i="4"/>
  <c r="B7" i="4"/>
  <c r="B8" i="4"/>
  <c r="B5" i="4"/>
  <c r="B3" i="4"/>
  <c r="B2" i="4"/>
  <c r="C11" i="1"/>
  <c r="C10" i="1"/>
  <c r="C15" i="1"/>
  <c r="C13" i="1"/>
  <c r="C14" i="1"/>
  <c r="C12" i="1"/>
  <c r="C9" i="1"/>
  <c r="C8" i="1"/>
  <c r="C7" i="1"/>
  <c r="C6" i="1"/>
  <c r="C5" i="1"/>
  <c r="C4" i="1"/>
  <c r="B15" i="1"/>
  <c r="B17" i="1"/>
  <c r="B12" i="1"/>
  <c r="B14" i="1"/>
  <c r="B13" i="1"/>
  <c r="B11" i="1"/>
  <c r="B10" i="1"/>
  <c r="B9" i="1"/>
  <c r="B8" i="1"/>
  <c r="B7" i="1"/>
  <c r="B6" i="1"/>
  <c r="B5" i="1"/>
  <c r="B4" i="1"/>
  <c r="C3" i="1"/>
  <c r="C17" i="1" s="1"/>
  <c r="C19" i="1" s="1"/>
  <c r="D17" i="1"/>
  <c r="B3" i="1"/>
  <c r="C22" i="13" l="1"/>
  <c r="C24" i="13" s="1"/>
  <c r="B23" i="12"/>
  <c r="C26" i="11"/>
  <c r="C28" i="11" s="1"/>
  <c r="B26" i="9"/>
  <c r="C26" i="9"/>
  <c r="C25" i="8"/>
  <c r="B25" i="8"/>
  <c r="B27" i="8" s="1"/>
  <c r="C15" i="7"/>
  <c r="C17" i="7" s="1"/>
  <c r="B15" i="7"/>
  <c r="B17" i="7" s="1"/>
  <c r="C22" i="6"/>
  <c r="B22" i="6"/>
  <c r="B23" i="5"/>
  <c r="C23" i="5"/>
  <c r="C28" i="4"/>
  <c r="B28" i="4"/>
</calcChain>
</file>

<file path=xl/sharedStrings.xml><?xml version="1.0" encoding="utf-8"?>
<sst xmlns="http://schemas.openxmlformats.org/spreadsheetml/2006/main" count="1729" uniqueCount="269">
  <si>
    <t>Regnskab 2024 og budget 2025</t>
  </si>
  <si>
    <t>Klintholm Havn</t>
  </si>
  <si>
    <t>Stege Havn</t>
  </si>
  <si>
    <t>Bogø Havn</t>
  </si>
  <si>
    <t>Skåningebro</t>
  </si>
  <si>
    <t>Nordhavnen</t>
  </si>
  <si>
    <t>Masnedsund Havn</t>
  </si>
  <si>
    <t>Kalvehave Havn</t>
  </si>
  <si>
    <t>Præstø Havn</t>
  </si>
  <si>
    <t>Hårbølle Havn</t>
  </si>
  <si>
    <t>Administration - fælles</t>
  </si>
  <si>
    <t>Regnskab 2024</t>
  </si>
  <si>
    <t>Budget 2025</t>
  </si>
  <si>
    <t>Merforbrug vedr. Regnskab 2024</t>
  </si>
  <si>
    <t>Periodens
forbrug
JAN - FEB
2025</t>
  </si>
  <si>
    <t>Korrigeret 
budget</t>
  </si>
  <si>
    <t>Rest korr.
budget</t>
  </si>
  <si>
    <t>Forbrugs %</t>
  </si>
  <si>
    <t>Udgiftsbaseret</t>
  </si>
  <si>
    <t>Profitcenter</t>
  </si>
  <si>
    <t>Omkostningssted</t>
  </si>
  <si>
    <t>PSP-element</t>
  </si>
  <si>
    <t>DKK</t>
  </si>
  <si>
    <t>Samlet resultat</t>
  </si>
  <si>
    <t>Klintholm Havn (reg. moms)</t>
  </si>
  <si>
    <t>390/0020/Ikke allokeret</t>
  </si>
  <si>
    <t>Total</t>
  </si>
  <si>
    <t>Betalingssystemer - KH</t>
  </si>
  <si>
    <t>Øvrige varekøb - KH</t>
  </si>
  <si>
    <t>Grunde og bygninger - KH</t>
  </si>
  <si>
    <t>Vedligehold bygninger - KH</t>
  </si>
  <si>
    <t>Ejendomsskat - KH</t>
  </si>
  <si>
    <t>El - KH</t>
  </si>
  <si>
    <t>Vand - KH</t>
  </si>
  <si>
    <t>Renovation - KH</t>
  </si>
  <si>
    <t>Rengøring - KH</t>
  </si>
  <si>
    <t>Abonnementer, internet mm. - KH</t>
  </si>
  <si>
    <t>Vedligehold af havneanlæg - KH</t>
  </si>
  <si>
    <t>Indtægter</t>
  </si>
  <si>
    <t>Udlejning af arealer (indt.) - reg. Moms</t>
  </si>
  <si>
    <t>Udlej. af bygninger (indt.) - reg. Moms</t>
  </si>
  <si>
    <t>Faste pladslejer (indt.) - reg. moms</t>
  </si>
  <si>
    <t>Salg af el - reg. moms</t>
  </si>
  <si>
    <t>Afg. lystbåde - gæstesejlere - reg. moms</t>
  </si>
  <si>
    <t>Bådpladser - erhverv  reg. moms</t>
  </si>
  <si>
    <t>Slæbested (indt.) - reg. moms</t>
  </si>
  <si>
    <t>Øvrig service jf. takstblad - reg. Moms</t>
  </si>
  <si>
    <t>Adm.gebyr fast bådplads - reg. moms</t>
  </si>
  <si>
    <t>X</t>
  </si>
  <si>
    <t>Køb diesel</t>
  </si>
  <si>
    <t>Salg diesel</t>
  </si>
  <si>
    <t>Autocampere</t>
  </si>
  <si>
    <t>Stege Havn (reg. moms)</t>
  </si>
  <si>
    <t>Stege Havn (reg. Moms)</t>
  </si>
  <si>
    <t>Betalingssystemer - SH</t>
  </si>
  <si>
    <t>Øvrige varekøb - SH</t>
  </si>
  <si>
    <t>Grunde og bygninger - SH</t>
  </si>
  <si>
    <t>Vedligehold bygninger - SH</t>
  </si>
  <si>
    <t>Ejendomsskat - SH</t>
  </si>
  <si>
    <t>El - SH</t>
  </si>
  <si>
    <t>Vand - SH</t>
  </si>
  <si>
    <t>Renovation - SH</t>
  </si>
  <si>
    <t>Rengøring - SH</t>
  </si>
  <si>
    <t>Abonnementer, internet mm. - SH</t>
  </si>
  <si>
    <t>Vedligehold af havneanlæg - SH</t>
  </si>
  <si>
    <t>Bogø Havn (reg. moms)</t>
  </si>
  <si>
    <t>Bogø Havn reg. Moms)</t>
  </si>
  <si>
    <t>Betalingssystemer - BH</t>
  </si>
  <si>
    <t>Øvrige varekøb - BH</t>
  </si>
  <si>
    <t>Grunde og bygninger - BH</t>
  </si>
  <si>
    <t>Vedligehold bygninger - BH</t>
  </si>
  <si>
    <t>Ejendomsskat - BH</t>
  </si>
  <si>
    <t>El - BH</t>
  </si>
  <si>
    <t>Vand - BH</t>
  </si>
  <si>
    <t>Renovation - BH</t>
  </si>
  <si>
    <t>Rengøring - BH</t>
  </si>
  <si>
    <t>Abonnementer, internet mm. - BH</t>
  </si>
  <si>
    <t>Vedligehold af havneanlæg - BH</t>
  </si>
  <si>
    <t>Skåningebro (reg. moms)</t>
  </si>
  <si>
    <t>Skåningebro (reg. Moms)</t>
  </si>
  <si>
    <t>Grunde og bygninger - SB</t>
  </si>
  <si>
    <t>El - SB</t>
  </si>
  <si>
    <t>Vand - SB</t>
  </si>
  <si>
    <t>Rengøring - SB</t>
  </si>
  <si>
    <t>Abonnementer, internet mm. - SB</t>
  </si>
  <si>
    <t>Nordhavnen - Vordingborg (reg. moms)</t>
  </si>
  <si>
    <t>Nordhavnen - Vordingborg (reg. Moms)</t>
  </si>
  <si>
    <t>Betalingssystemer - NH</t>
  </si>
  <si>
    <t>Øvrige varekøb - NH</t>
  </si>
  <si>
    <t>Grunde og bygninger - NH</t>
  </si>
  <si>
    <t>Vedligehold bygninger - NH</t>
  </si>
  <si>
    <t>Ejendomsskat - NH</t>
  </si>
  <si>
    <t>El - NH</t>
  </si>
  <si>
    <t>Vand - NH</t>
  </si>
  <si>
    <t>Varme - NH</t>
  </si>
  <si>
    <t>Renovation - NH</t>
  </si>
  <si>
    <t>Rengøring - NH</t>
  </si>
  <si>
    <t>Abonnementer, internet mm. - NH</t>
  </si>
  <si>
    <t>Vedligehold af havneanlæg - NH</t>
  </si>
  <si>
    <t>Masnedsund Havn (reg. moms)</t>
  </si>
  <si>
    <t>Masnedsund Havn (reg. Moms)</t>
  </si>
  <si>
    <t>Betalingssystemer - MH</t>
  </si>
  <si>
    <t>Øvrige varekøb - MH</t>
  </si>
  <si>
    <t>Grunde og bygninger - MH</t>
  </si>
  <si>
    <t>Vedligehold bygninger - MH</t>
  </si>
  <si>
    <t>Ejendomsskat - MH</t>
  </si>
  <si>
    <t>El - MH</t>
  </si>
  <si>
    <t>Vand - MH</t>
  </si>
  <si>
    <t>Renovation - MH</t>
  </si>
  <si>
    <t>Rengøring - MH</t>
  </si>
  <si>
    <t>Abonnementer, internet mm. - MH</t>
  </si>
  <si>
    <t>Vedligehold af havneanlæg - MH</t>
  </si>
  <si>
    <t>Havne og bropenge - reg. Moms</t>
  </si>
  <si>
    <t>Autocampere - reg. moms.</t>
  </si>
  <si>
    <t>Køb af diesel  - reg. moms.</t>
  </si>
  <si>
    <t>Salg af diesel  - reg. moms.</t>
  </si>
  <si>
    <t>Jacobshavn  - Præstø (reg. moms)</t>
  </si>
  <si>
    <t>Gl. Kalvehave Havn (reg. moms)</t>
  </si>
  <si>
    <t>Gl. Kalvehave Havn(reg. Moms)</t>
  </si>
  <si>
    <t>Sandvig Havn (reg. moms)</t>
  </si>
  <si>
    <t>Kalvehave Havn (reg. moms)</t>
  </si>
  <si>
    <t>Kalvehave Havn (reg. Moms)</t>
  </si>
  <si>
    <t>Betalingssystemer - KAH</t>
  </si>
  <si>
    <t>Øvrige varekøb - KAH</t>
  </si>
  <si>
    <t>Grunde og bygninger - KAH</t>
  </si>
  <si>
    <t>Vedligehold bygninger - KAH</t>
  </si>
  <si>
    <t>El - KAH</t>
  </si>
  <si>
    <t>Vand - KAH</t>
  </si>
  <si>
    <t>Renovation - KAH</t>
  </si>
  <si>
    <t>Rengøring - KAH</t>
  </si>
  <si>
    <t>Den Gule Stald - KAH</t>
  </si>
  <si>
    <t>Abonnementer, internet mm. - KAH</t>
  </si>
  <si>
    <t>Vedligehold af havneanlæg - KAH</t>
  </si>
  <si>
    <t>Lystbådehavne - fælles (reg. moms)</t>
  </si>
  <si>
    <t>Ledelsesadministration - Havnepersonale</t>
  </si>
  <si>
    <t>Adm. og personale - Led.Havnep</t>
  </si>
  <si>
    <t>IT - Led.Havnep</t>
  </si>
  <si>
    <t>Inventar,køretøjer/maskiner - Led.Havnep</t>
  </si>
  <si>
    <t>Havnebåd - Led.Havnep</t>
  </si>
  <si>
    <t>Varelager værkstedsbil.</t>
  </si>
  <si>
    <t>Projekter, kommunikation &amp; markedsføring</t>
  </si>
  <si>
    <t>Uddybninger/oprensninger havne</t>
  </si>
  <si>
    <t>Vedligehold af havneanlæg</t>
  </si>
  <si>
    <t>Investeringer/tiltag i overslagsårene</t>
  </si>
  <si>
    <t>Oprydning af materiel og både mm.</t>
  </si>
  <si>
    <t>Afmærkning af sejlløbet</t>
  </si>
  <si>
    <t>Hotelpram Masnedsund</t>
  </si>
  <si>
    <t>Toiletter Nyord</t>
  </si>
  <si>
    <t>Tilskud fra Miljøstyrelsen</t>
  </si>
  <si>
    <t>-</t>
  </si>
  <si>
    <t>Præstø Havn (reg. moms)</t>
  </si>
  <si>
    <t>Afg. Lystbåde - gæstesejlere - reg. moms</t>
  </si>
  <si>
    <t>Salg af diesel</t>
  </si>
  <si>
    <t>Køb af diesel</t>
  </si>
  <si>
    <t>Præstø Havn - (reg. Moms</t>
  </si>
  <si>
    <t>Betalingssystemer - PH</t>
  </si>
  <si>
    <t>Øvrige varekøb - PH</t>
  </si>
  <si>
    <t>Grunde og bygninger - PH</t>
  </si>
  <si>
    <t>Vedligehold bygninger - PH</t>
  </si>
  <si>
    <t>Ejendomsskat - PH</t>
  </si>
  <si>
    <t>El - PH</t>
  </si>
  <si>
    <t>Vand - PH</t>
  </si>
  <si>
    <t>Varme - PH</t>
  </si>
  <si>
    <t>Renovation - PH</t>
  </si>
  <si>
    <t>Rengøring - PH</t>
  </si>
  <si>
    <t>Abonnementer, internet mm. - PH</t>
  </si>
  <si>
    <t>Vedligehold af havneanlæg - PH</t>
  </si>
  <si>
    <t>Hårbølle Havn (reg. moms)</t>
  </si>
  <si>
    <t>Hårbølle Havn (reg. Moms)</t>
  </si>
  <si>
    <t>Betalingssystemer - HH</t>
  </si>
  <si>
    <t>Øvrige varekøb - HH</t>
  </si>
  <si>
    <t>Grunde og bygninger - HH</t>
  </si>
  <si>
    <t>Vedligehold bygninger - HH</t>
  </si>
  <si>
    <t>Ejendomsskat - HH</t>
  </si>
  <si>
    <t>El - HH</t>
  </si>
  <si>
    <t>Vand - HH</t>
  </si>
  <si>
    <t>Renovation - HH</t>
  </si>
  <si>
    <t>Rengøring - HH</t>
  </si>
  <si>
    <t>Abonnementer, internet mm. - HH</t>
  </si>
  <si>
    <t>Vedligehold af havneanlæg - HH</t>
  </si>
  <si>
    <t>Periodens
forbrug
JAN - 016
2024</t>
  </si>
  <si>
    <t>Inventar, køretøjer og maskiner - KH</t>
  </si>
  <si>
    <t>Klintholm Havn (man. moms)</t>
  </si>
  <si>
    <t>Havneværker - reg. moms</t>
  </si>
  <si>
    <t>Varme - SH</t>
  </si>
  <si>
    <t>Havnebåd - reg. moms</t>
  </si>
  <si>
    <t>Betalingssystemer - SB</t>
  </si>
  <si>
    <t>Øvrige varekøb - SB</t>
  </si>
  <si>
    <t>Vedligehold bygninger - SB</t>
  </si>
  <si>
    <t>Pladser og veje - reg. moms</t>
  </si>
  <si>
    <t>Havne og bropenge - reg. moms</t>
  </si>
  <si>
    <t>Bassiner og sejlløb - reg. moms</t>
  </si>
  <si>
    <t>Lystbådehavne - fælles</t>
  </si>
  <si>
    <t>Rep. af biler/drivmidler - Led.Havnep.</t>
  </si>
  <si>
    <t>Gæsteværter - Led.Havnep</t>
  </si>
  <si>
    <t>Opgradering af el - havne</t>
  </si>
  <si>
    <t>Klintholm Hvidbog</t>
  </si>
  <si>
    <t>Stege Havn (man. moms)</t>
  </si>
  <si>
    <t>Bogø Havn (man. moms)</t>
  </si>
  <si>
    <t>NOrdhavnen (man. moms)</t>
  </si>
  <si>
    <t>Nordhavnen (man. moms)</t>
  </si>
  <si>
    <t>Masnedsund Havn (man. moms)</t>
  </si>
  <si>
    <t>Kalvehave Havn (man. moms)</t>
  </si>
  <si>
    <t>Adm. gebyr fast bådplads - reg. moms</t>
  </si>
  <si>
    <t>Flydebroer - reg. moms</t>
  </si>
  <si>
    <t>Præstø Havn (man. moms)</t>
  </si>
  <si>
    <t>Adm.gebyr fast bådplads - reg. momsAdm.g</t>
  </si>
  <si>
    <t>Hårbølle Havn (man. moms)</t>
  </si>
  <si>
    <t>Afstemning</t>
  </si>
  <si>
    <t>Gl. Kalvehave Havn</t>
  </si>
  <si>
    <t>Sandvig Havn</t>
  </si>
  <si>
    <t>Jacobshavn</t>
  </si>
  <si>
    <t>Betalingssystemer</t>
  </si>
  <si>
    <t>Øvrige varekøb</t>
  </si>
  <si>
    <t>Grunde og bygninger</t>
  </si>
  <si>
    <t>Vedligeholdelse af bygninger</t>
  </si>
  <si>
    <t>Ejendomsskat</t>
  </si>
  <si>
    <t>El</t>
  </si>
  <si>
    <t>Vand</t>
  </si>
  <si>
    <t>Varme</t>
  </si>
  <si>
    <t>Rengøring</t>
  </si>
  <si>
    <t>Renovation</t>
  </si>
  <si>
    <t>Abonnementer, internet mm.</t>
  </si>
  <si>
    <t>Inventar, køretøjer og maskiner</t>
  </si>
  <si>
    <t>Udlejning af arealer</t>
  </si>
  <si>
    <t>Udlejning af bygninger</t>
  </si>
  <si>
    <t>Faste pladslejer</t>
  </si>
  <si>
    <t>Salg af el - reg. Moms</t>
  </si>
  <si>
    <t>Afg. Lystbåde - gæstesejlere</t>
  </si>
  <si>
    <t>Slæbested</t>
  </si>
  <si>
    <t>Øvrig service jf. takstblad</t>
  </si>
  <si>
    <t>Havne og bropenge</t>
  </si>
  <si>
    <t>Adm. gebyt fast bådplads</t>
  </si>
  <si>
    <t>Bådpladser - erhverv</t>
  </si>
  <si>
    <t>Den gule stald</t>
  </si>
  <si>
    <t xml:space="preserve">Adm. og personale </t>
  </si>
  <si>
    <t>IT</t>
  </si>
  <si>
    <t>Inventar, køretøjer/maskiner</t>
  </si>
  <si>
    <t>Gæsteværter</t>
  </si>
  <si>
    <t>Havnebåd</t>
  </si>
  <si>
    <t>Varelager værkstedsbil</t>
  </si>
  <si>
    <t>Projekter, kommunikation og markedsføring</t>
  </si>
  <si>
    <t>Lønudgifter</t>
  </si>
  <si>
    <t>Elforbrug 2024 (kWh)</t>
  </si>
  <si>
    <t>Viderefaktureret el 2024 (kWh)</t>
  </si>
  <si>
    <t>Drift</t>
  </si>
  <si>
    <t>Anlæg</t>
  </si>
  <si>
    <t>Flydespærre mm.</t>
  </si>
  <si>
    <t>Elskab Stege</t>
  </si>
  <si>
    <t>Bogø Havn - redningsveje og belæg.</t>
  </si>
  <si>
    <t>Pæle Klintholm</t>
  </si>
  <si>
    <t>Benzinvogne</t>
  </si>
  <si>
    <t>Bygning Bogø brød</t>
  </si>
  <si>
    <t>Redningsstiger Præstø og Klintholm</t>
  </si>
  <si>
    <t>Terasse og platform Klintholm</t>
  </si>
  <si>
    <t>Terrasser bro C og E</t>
  </si>
  <si>
    <t>Fendertræ ved skonnert kaj</t>
  </si>
  <si>
    <t>Belægning Klintholm</t>
  </si>
  <si>
    <t>Realdania projekt Nordhavnen</t>
  </si>
  <si>
    <t>Autocampertømning Stege</t>
  </si>
  <si>
    <t>Autocampertømning Præstø</t>
  </si>
  <si>
    <t>Autocampertømning Klintholm</t>
  </si>
  <si>
    <t>Autocamperplads Klintholm</t>
  </si>
  <si>
    <t>Afslutning og lovliggørelse af el Præstø</t>
  </si>
  <si>
    <t>Havnekontor Klintholm</t>
  </si>
  <si>
    <t>Broer Masnedsund</t>
  </si>
  <si>
    <t>Spuns ved ENBW Klintholm</t>
  </si>
  <si>
    <t>Renovering af mole Stege Havn</t>
  </si>
  <si>
    <t>Afslutning af flydebroer Præstø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</si>
</sst>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#,##0.00;@"/>
    <numFmt numFmtId="165" formatCode="#,##0;\-#,##0;#,##0;@"/>
    <numFmt numFmtId="166" formatCode="#,##0.0;\-#,##0.0;#,##0.0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b/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C4C4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FFF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3D6EB"/>
        <bgColor indexed="64"/>
      </patternFill>
    </fill>
    <fill>
      <patternFill patternType="solid">
        <fgColor rgb="FFD5E3F2"/>
        <bgColor indexed="64"/>
      </patternFill>
    </fill>
    <fill>
      <patternFill patternType="solid">
        <fgColor rgb="FFFF8073"/>
        <bgColor indexed="64"/>
      </patternFill>
    </fill>
    <fill>
      <patternFill patternType="solid">
        <fgColor rgb="FFFECC8E"/>
        <bgColor indexed="64"/>
      </patternFill>
    </fill>
  </fills>
  <borders count="9">
    <border>
      <left/>
      <right/>
      <top/>
      <bottom/>
      <diagonal/>
    </border>
    <border>
      <left style="medium">
        <color rgb="FFAEAEAE"/>
      </left>
      <right/>
      <top style="medium">
        <color rgb="FFAEAEAE"/>
      </top>
      <bottom/>
      <diagonal/>
    </border>
    <border>
      <left/>
      <right style="medium">
        <color rgb="FFAEAEAE"/>
      </right>
      <top style="medium">
        <color rgb="FFAEAEAE"/>
      </top>
      <bottom/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/>
      <top/>
      <bottom style="medium">
        <color rgb="FFAEAEAE"/>
      </bottom>
      <diagonal/>
    </border>
    <border>
      <left/>
      <right style="medium">
        <color rgb="FFAEAEAE"/>
      </right>
      <top/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2" fillId="2" borderId="3" xfId="0" applyNumberFormat="1" applyFont="1" applyFill="1" applyBorder="1" applyAlignment="1">
      <alignment horizontal="right" vertical="center" wrapText="1"/>
    </xf>
    <xf numFmtId="49" fontId="2" fillId="3" borderId="3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center" wrapText="1"/>
    </xf>
    <xf numFmtId="164" fontId="2" fillId="4" borderId="3" xfId="0" applyNumberFormat="1" applyFont="1" applyFill="1" applyBorder="1" applyAlignment="1">
      <alignment horizontal="right" vertical="center" wrapText="1"/>
    </xf>
    <xf numFmtId="165" fontId="2" fillId="4" borderId="3" xfId="0" applyNumberFormat="1" applyFont="1" applyFill="1" applyBorder="1" applyAlignment="1">
      <alignment horizontal="right" vertical="center" wrapText="1"/>
    </xf>
    <xf numFmtId="166" fontId="2" fillId="4" borderId="3" xfId="0" applyNumberFormat="1" applyFont="1" applyFill="1" applyBorder="1" applyAlignment="1">
      <alignment horizontal="righ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164" fontId="2" fillId="5" borderId="3" xfId="0" applyNumberFormat="1" applyFont="1" applyFill="1" applyBorder="1" applyAlignment="1">
      <alignment horizontal="right" vertical="center" wrapText="1"/>
    </xf>
    <xf numFmtId="165" fontId="2" fillId="5" borderId="3" xfId="0" applyNumberFormat="1" applyFont="1" applyFill="1" applyBorder="1" applyAlignment="1">
      <alignment horizontal="right" vertical="center" wrapText="1"/>
    </xf>
    <xf numFmtId="166" fontId="2" fillId="5" borderId="3" xfId="0" applyNumberFormat="1" applyFont="1" applyFill="1" applyBorder="1" applyAlignment="1">
      <alignment horizontal="right" vertical="center" wrapText="1"/>
    </xf>
    <xf numFmtId="49" fontId="2" fillId="6" borderId="3" xfId="0" applyNumberFormat="1" applyFont="1" applyFill="1" applyBorder="1" applyAlignment="1">
      <alignment horizontal="left" vertical="center" wrapText="1" indent="1"/>
    </xf>
    <xf numFmtId="49" fontId="2" fillId="7" borderId="3" xfId="0" applyNumberFormat="1" applyFont="1" applyFill="1" applyBorder="1" applyAlignment="1">
      <alignment horizontal="left" vertical="center" wrapText="1" indent="2"/>
    </xf>
    <xf numFmtId="49" fontId="2" fillId="7" borderId="3" xfId="0" applyNumberFormat="1" applyFont="1" applyFill="1" applyBorder="1" applyAlignment="1">
      <alignment horizontal="left" vertical="center" wrapText="1" indent="3"/>
    </xf>
    <xf numFmtId="0" fontId="2" fillId="5" borderId="3" xfId="0" applyFont="1" applyFill="1" applyBorder="1" applyAlignment="1">
      <alignment horizontal="right" vertical="center" wrapText="1"/>
    </xf>
    <xf numFmtId="166" fontId="2" fillId="8" borderId="3" xfId="0" applyNumberFormat="1" applyFont="1" applyFill="1" applyBorder="1" applyAlignment="1">
      <alignment horizontal="right" vertical="center" wrapText="1"/>
    </xf>
    <xf numFmtId="49" fontId="2" fillId="5" borderId="3" xfId="0" applyNumberFormat="1" applyFont="1" applyFill="1" applyBorder="1" applyAlignment="1">
      <alignment horizontal="right" vertical="center" wrapText="1"/>
    </xf>
    <xf numFmtId="166" fontId="2" fillId="9" borderId="3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49" fontId="0" fillId="2" borderId="1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2" fillId="4" borderId="6" xfId="0" applyNumberFormat="1" applyFont="1" applyFill="1" applyBorder="1" applyAlignment="1">
      <alignment horizontal="left" vertical="center" wrapText="1"/>
    </xf>
    <xf numFmtId="49" fontId="2" fillId="4" borderId="7" xfId="0" applyNumberFormat="1" applyFont="1" applyFill="1" applyBorder="1" applyAlignment="1">
      <alignment horizontal="left" vertical="center" wrapText="1"/>
    </xf>
    <xf numFmtId="49" fontId="2" fillId="4" borderId="8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3" fontId="0" fillId="0" borderId="0" xfId="0" applyNumberFormat="1" applyFill="1"/>
    <xf numFmtId="3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C6AD-C3C3-4BAE-9933-78CD599DC6A3}">
  <dimension ref="A1:D19"/>
  <sheetViews>
    <sheetView workbookViewId="0">
      <selection activeCell="A22" sqref="A22"/>
    </sheetView>
  </sheetViews>
  <sheetFormatPr defaultRowHeight="14.5" x14ac:dyDescent="0.35"/>
  <cols>
    <col min="1" max="1" width="36.81640625" bestFit="1" customWidth="1"/>
    <col min="2" max="2" width="14.1796875" bestFit="1" customWidth="1"/>
    <col min="3" max="3" width="11.453125" bestFit="1" customWidth="1"/>
    <col min="4" max="4" width="10.7265625" bestFit="1" customWidth="1"/>
  </cols>
  <sheetData>
    <row r="1" spans="1:4" ht="18.5" x14ac:dyDescent="0.45">
      <c r="A1" s="21" t="s">
        <v>0</v>
      </c>
      <c r="B1" s="1" t="s">
        <v>11</v>
      </c>
      <c r="C1" s="1" t="s">
        <v>12</v>
      </c>
      <c r="D1" s="1" t="s">
        <v>13</v>
      </c>
    </row>
    <row r="3" spans="1:4" x14ac:dyDescent="0.35">
      <c r="A3" t="s">
        <v>1</v>
      </c>
      <c r="B3" s="19">
        <f>'R2024'!D5+'R2024'!D31</f>
        <v>-1261052.31</v>
      </c>
      <c r="C3" s="19">
        <f>'Budget 2025'!E5</f>
        <v>-1270297</v>
      </c>
      <c r="D3" s="19"/>
    </row>
    <row r="4" spans="1:4" x14ac:dyDescent="0.35">
      <c r="A4" t="s">
        <v>2</v>
      </c>
      <c r="B4" s="19">
        <f>'R2024'!D32+'R2024'!D186</f>
        <v>-814136.66999999993</v>
      </c>
      <c r="C4" s="19">
        <f>+'Budget 2025'!E31</f>
        <v>-803051</v>
      </c>
      <c r="D4" s="19"/>
    </row>
    <row r="5" spans="1:4" x14ac:dyDescent="0.35">
      <c r="A5" t="s">
        <v>3</v>
      </c>
      <c r="B5" s="19">
        <f>'R2024'!D187+'R2024'!D56</f>
        <v>-233120.96</v>
      </c>
      <c r="C5" s="19">
        <f>+'Budget 2025'!E51</f>
        <v>-193097</v>
      </c>
      <c r="D5" s="19"/>
    </row>
    <row r="6" spans="1:4" x14ac:dyDescent="0.35">
      <c r="A6" t="s">
        <v>4</v>
      </c>
      <c r="B6" s="19">
        <f>'R2024'!D76</f>
        <v>38691.46</v>
      </c>
      <c r="C6" s="19">
        <f>+'Budget 2025'!E70</f>
        <v>37312</v>
      </c>
      <c r="D6" s="19"/>
    </row>
    <row r="7" spans="1:4" x14ac:dyDescent="0.35">
      <c r="A7" t="s">
        <v>5</v>
      </c>
      <c r="B7" s="19">
        <f>'R2024'!D89+'R2024'!D188</f>
        <v>-1426234.7100000002</v>
      </c>
      <c r="C7" s="19">
        <f>+'Budget 2025'!E80</f>
        <v>-1304843</v>
      </c>
      <c r="D7" s="19"/>
    </row>
    <row r="8" spans="1:4" x14ac:dyDescent="0.35">
      <c r="A8" t="s">
        <v>6</v>
      </c>
      <c r="B8" s="19">
        <f>'R2024'!D189+'R2024'!D113</f>
        <v>-390908.07</v>
      </c>
      <c r="C8" s="19">
        <f>+'Budget 2025'!E102</f>
        <v>-379880</v>
      </c>
      <c r="D8" s="19"/>
    </row>
    <row r="9" spans="1:4" x14ac:dyDescent="0.35">
      <c r="A9" t="s">
        <v>7</v>
      </c>
      <c r="B9" s="19">
        <f>'R2024'!D142+'R2024'!D190</f>
        <v>-1140914.18</v>
      </c>
      <c r="C9" s="19">
        <f>+'Budget 2025'!E128</f>
        <v>-952597</v>
      </c>
      <c r="D9" s="19"/>
    </row>
    <row r="10" spans="1:4" x14ac:dyDescent="0.35">
      <c r="A10" t="s">
        <v>8</v>
      </c>
      <c r="B10" s="19">
        <f>'R2024'!D191+'R2024'!D216</f>
        <v>-1060804.8400000001</v>
      </c>
      <c r="C10" s="19">
        <f>+'Budget 2025'!E167</f>
        <v>-1129493</v>
      </c>
      <c r="D10" s="19"/>
    </row>
    <row r="11" spans="1:4" x14ac:dyDescent="0.35">
      <c r="A11" t="s">
        <v>9</v>
      </c>
      <c r="B11" s="19">
        <f>'R2024'!D217+'R2024'!D238</f>
        <v>-177784.19</v>
      </c>
      <c r="C11" s="19">
        <f>+'Budget 2025'!E191</f>
        <v>-135276</v>
      </c>
      <c r="D11" s="19"/>
    </row>
    <row r="12" spans="1:4" x14ac:dyDescent="0.35">
      <c r="A12" t="s">
        <v>211</v>
      </c>
      <c r="B12" s="19">
        <f>+'R2024'!D137</f>
        <v>-9497.08</v>
      </c>
      <c r="C12" s="19">
        <f>+'Budget 2025'!E125</f>
        <v>-9497</v>
      </c>
      <c r="D12" s="19"/>
    </row>
    <row r="13" spans="1:4" x14ac:dyDescent="0.35">
      <c r="A13" t="s">
        <v>209</v>
      </c>
      <c r="B13" s="19">
        <f>'R2024'!D138</f>
        <v>412.5</v>
      </c>
      <c r="C13" s="19">
        <f>+'Budget 2025'!E126</f>
        <v>413</v>
      </c>
      <c r="D13" s="19"/>
    </row>
    <row r="14" spans="1:4" x14ac:dyDescent="0.35">
      <c r="A14" t="s">
        <v>210</v>
      </c>
      <c r="B14" s="19">
        <f>+'R2024'!D141</f>
        <v>1769.25</v>
      </c>
      <c r="C14" s="19">
        <f>+'Budget 2025'!E127</f>
        <v>1769</v>
      </c>
      <c r="D14" s="19"/>
    </row>
    <row r="15" spans="1:4" x14ac:dyDescent="0.35">
      <c r="A15" t="s">
        <v>10</v>
      </c>
      <c r="B15" s="19">
        <f>'R2024'!D166+'R2024'!D185</f>
        <v>8576901.8599999994</v>
      </c>
      <c r="C15" s="19">
        <f>+'Budget 2025'!E150+'Budget 2025'!E166</f>
        <v>6428269</v>
      </c>
      <c r="D15" s="19"/>
    </row>
    <row r="16" spans="1:4" x14ac:dyDescent="0.35">
      <c r="B16" s="19"/>
      <c r="C16" s="19"/>
      <c r="D16" s="19"/>
    </row>
    <row r="17" spans="1:4" x14ac:dyDescent="0.35">
      <c r="A17" s="1" t="s">
        <v>26</v>
      </c>
      <c r="B17" s="20">
        <f>SUM(B3:B16)</f>
        <v>2103322.0599999987</v>
      </c>
      <c r="C17" s="20">
        <f>SUM(C3:C16)</f>
        <v>289732</v>
      </c>
      <c r="D17" s="20">
        <f>'R2024'!F4</f>
        <v>-933559.06</v>
      </c>
    </row>
    <row r="19" spans="1:4" x14ac:dyDescent="0.35">
      <c r="A19" t="s">
        <v>208</v>
      </c>
      <c r="B19" s="19">
        <f>B17-'R2024'!D4</f>
        <v>0</v>
      </c>
      <c r="C19" s="19">
        <f>C17-'Budget 2025'!E4</f>
        <v>0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4565E-75A0-4FFD-9756-8A899789D44C}">
  <dimension ref="A1:C29"/>
  <sheetViews>
    <sheetView workbookViewId="0">
      <selection activeCell="A29" sqref="A29"/>
    </sheetView>
  </sheetViews>
  <sheetFormatPr defaultRowHeight="14.5" x14ac:dyDescent="0.35"/>
  <cols>
    <col min="1" max="1" width="26.7265625" bestFit="1" customWidth="1"/>
    <col min="2" max="2" width="14.1796875" bestFit="1" customWidth="1"/>
    <col min="3" max="3" width="11.453125" bestFit="1" customWidth="1"/>
  </cols>
  <sheetData>
    <row r="1" spans="1:3" x14ac:dyDescent="0.35">
      <c r="A1" s="1" t="s">
        <v>9</v>
      </c>
      <c r="B1" s="1" t="s">
        <v>11</v>
      </c>
      <c r="C1" s="1" t="s">
        <v>12</v>
      </c>
    </row>
    <row r="2" spans="1:3" x14ac:dyDescent="0.35">
      <c r="A2" t="s">
        <v>212</v>
      </c>
      <c r="B2" s="19">
        <f>+'R2024'!D219</f>
        <v>10101.09</v>
      </c>
      <c r="C2" s="19">
        <f>+'Budget 2025'!E193</f>
        <v>10606</v>
      </c>
    </row>
    <row r="3" spans="1:3" x14ac:dyDescent="0.35">
      <c r="A3" t="s">
        <v>213</v>
      </c>
      <c r="B3" s="19">
        <f>+'R2024'!D220</f>
        <v>6196.61</v>
      </c>
      <c r="C3" s="19">
        <f>+'Budget 2025'!E194</f>
        <v>5000</v>
      </c>
    </row>
    <row r="4" spans="1:3" x14ac:dyDescent="0.35">
      <c r="A4" s="1" t="s">
        <v>214</v>
      </c>
      <c r="B4" s="19"/>
      <c r="C4" s="19"/>
    </row>
    <row r="5" spans="1:3" x14ac:dyDescent="0.35">
      <c r="A5" t="s">
        <v>215</v>
      </c>
      <c r="B5" s="19">
        <f>+'R2024'!D222</f>
        <v>123044.5</v>
      </c>
      <c r="C5" s="19">
        <f>+'Budget 2025'!E196</f>
        <v>58544</v>
      </c>
    </row>
    <row r="6" spans="1:3" x14ac:dyDescent="0.35">
      <c r="A6" t="s">
        <v>216</v>
      </c>
      <c r="B6" s="19">
        <f>+'R2024'!D223</f>
        <v>0</v>
      </c>
      <c r="C6" s="19">
        <f>+'Budget 2025'!E197</f>
        <v>937</v>
      </c>
    </row>
    <row r="7" spans="1:3" x14ac:dyDescent="0.35">
      <c r="A7" t="s">
        <v>217</v>
      </c>
      <c r="B7" s="19">
        <f>+'R2024'!D224</f>
        <v>49217.21</v>
      </c>
      <c r="C7" s="19">
        <f>+'Budget 2025'!E198</f>
        <v>51678</v>
      </c>
    </row>
    <row r="8" spans="1:3" x14ac:dyDescent="0.35">
      <c r="A8" t="s">
        <v>218</v>
      </c>
      <c r="B8" s="19">
        <f>+'R2024'!D225</f>
        <v>3167.29</v>
      </c>
      <c r="C8" s="19">
        <f>+'Budget 2025'!E199</f>
        <v>3326</v>
      </c>
    </row>
    <row r="9" spans="1:3" x14ac:dyDescent="0.35">
      <c r="A9" t="s">
        <v>221</v>
      </c>
      <c r="B9" s="19">
        <f>+'R2024'!D226</f>
        <v>48932.02</v>
      </c>
      <c r="C9" s="19">
        <f>+'Budget 2025'!E200</f>
        <v>51379</v>
      </c>
    </row>
    <row r="10" spans="1:3" x14ac:dyDescent="0.35">
      <c r="A10" t="s">
        <v>220</v>
      </c>
      <c r="B10" s="19">
        <v>0</v>
      </c>
      <c r="C10" s="19">
        <f>+'Budget 2025'!E201</f>
        <v>69000</v>
      </c>
    </row>
    <row r="11" spans="1:3" x14ac:dyDescent="0.35">
      <c r="A11" t="s">
        <v>222</v>
      </c>
      <c r="B11" s="19">
        <f>+'R2024'!D227</f>
        <v>12794.04</v>
      </c>
      <c r="C11" s="19">
        <f>+'Budget 2025'!E202</f>
        <v>13434</v>
      </c>
    </row>
    <row r="12" spans="1:3" x14ac:dyDescent="0.35">
      <c r="A12" t="s">
        <v>142</v>
      </c>
      <c r="B12" s="19">
        <f>+'R2024'!D228</f>
        <v>0</v>
      </c>
      <c r="C12" s="19">
        <f>+'Budget 2025'!E203</f>
        <v>20000</v>
      </c>
    </row>
    <row r="13" spans="1:3" x14ac:dyDescent="0.35">
      <c r="A13" s="1" t="s">
        <v>38</v>
      </c>
      <c r="B13" s="19"/>
      <c r="C13" s="19"/>
    </row>
    <row r="14" spans="1:3" x14ac:dyDescent="0.35">
      <c r="A14" t="s">
        <v>224</v>
      </c>
      <c r="B14" s="19">
        <f>+'R2024'!D230</f>
        <v>-66118.06</v>
      </c>
      <c r="C14" s="19">
        <f>+'Budget 2025'!E205</f>
        <v>-62900</v>
      </c>
    </row>
    <row r="15" spans="1:3" x14ac:dyDescent="0.35">
      <c r="A15" t="s">
        <v>226</v>
      </c>
      <c r="B15" s="19">
        <f>+'R2024'!D231</f>
        <v>-190883.81</v>
      </c>
      <c r="C15" s="19">
        <f>+'Budget 2025'!E206</f>
        <v>-190884</v>
      </c>
    </row>
    <row r="16" spans="1:3" x14ac:dyDescent="0.35">
      <c r="A16" t="s">
        <v>227</v>
      </c>
      <c r="B16" s="19">
        <f>+'R2024'!D232</f>
        <v>-32449.439999999999</v>
      </c>
      <c r="C16" s="19">
        <f>+'Budget 2025'!E207</f>
        <v>-32449</v>
      </c>
    </row>
    <row r="17" spans="1:3" x14ac:dyDescent="0.35">
      <c r="A17" t="s">
        <v>228</v>
      </c>
      <c r="B17" s="19">
        <f>+'R2024'!D233</f>
        <v>-90490.64</v>
      </c>
      <c r="C17" s="19">
        <f>+'Budget 2025'!E208</f>
        <v>-90491</v>
      </c>
    </row>
    <row r="18" spans="1:3" x14ac:dyDescent="0.35">
      <c r="A18" t="s">
        <v>229</v>
      </c>
      <c r="B18" s="19">
        <f>+'R2024'!D234</f>
        <v>-2120</v>
      </c>
      <c r="C18" s="19">
        <f>+'Budget 2025'!E209</f>
        <v>-2120</v>
      </c>
    </row>
    <row r="19" spans="1:3" x14ac:dyDescent="0.35">
      <c r="A19" t="s">
        <v>230</v>
      </c>
      <c r="B19" s="19">
        <f>+'R2024'!D235+'R2024'!D238</f>
        <v>761</v>
      </c>
      <c r="C19" s="19">
        <f>+'Budget 2025'!E210</f>
        <v>-40336</v>
      </c>
    </row>
    <row r="20" spans="1:3" x14ac:dyDescent="0.35">
      <c r="A20" t="s">
        <v>232</v>
      </c>
      <c r="B20" s="19">
        <f>+'R2024'!D236</f>
        <v>-9600</v>
      </c>
      <c r="C20" s="19">
        <f>+'Budget 2025'!E211</f>
        <v>0</v>
      </c>
    </row>
    <row r="21" spans="1:3" x14ac:dyDescent="0.35">
      <c r="A21" t="s">
        <v>51</v>
      </c>
      <c r="B21" s="19">
        <f>+'R2024'!D237</f>
        <v>-40336</v>
      </c>
      <c r="C21" s="19">
        <f>+'Budget 2025'!E212</f>
        <v>0</v>
      </c>
    </row>
    <row r="22" spans="1:3" x14ac:dyDescent="0.35">
      <c r="B22" s="19"/>
      <c r="C22" s="19"/>
    </row>
    <row r="23" spans="1:3" x14ac:dyDescent="0.35">
      <c r="A23" s="1" t="s">
        <v>26</v>
      </c>
      <c r="B23" s="20">
        <f>SUM(B2:B22)</f>
        <v>-177784.19</v>
      </c>
      <c r="C23" s="20">
        <f>SUM(C2:C22)</f>
        <v>-135276</v>
      </c>
    </row>
    <row r="25" spans="1:3" x14ac:dyDescent="0.35">
      <c r="A25" t="s">
        <v>208</v>
      </c>
      <c r="B25" s="19">
        <f>B23-'R2024'!D238-'R2024'!D217</f>
        <v>0</v>
      </c>
      <c r="C25" s="19">
        <f>C23-'Budget 2025'!E191</f>
        <v>0</v>
      </c>
    </row>
    <row r="28" spans="1:3" x14ac:dyDescent="0.35">
      <c r="A28" t="s">
        <v>243</v>
      </c>
      <c r="B28" s="19">
        <f>B7/2.1</f>
        <v>23436.766666666666</v>
      </c>
    </row>
    <row r="29" spans="1:3" x14ac:dyDescent="0.35">
      <c r="A29" t="s">
        <v>244</v>
      </c>
      <c r="B29" s="19">
        <f>-B16/5</f>
        <v>6489.8879999999999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25CA-41C6-479E-A73A-FBB27D60B330}">
  <dimension ref="A1:C24"/>
  <sheetViews>
    <sheetView workbookViewId="0">
      <selection activeCell="B25" sqref="B25"/>
    </sheetView>
  </sheetViews>
  <sheetFormatPr defaultRowHeight="14.5" x14ac:dyDescent="0.35"/>
  <cols>
    <col min="1" max="1" width="40.7265625" bestFit="1" customWidth="1"/>
    <col min="2" max="2" width="14.1796875" bestFit="1" customWidth="1"/>
    <col min="3" max="3" width="11.453125" bestFit="1" customWidth="1"/>
  </cols>
  <sheetData>
    <row r="1" spans="1:3" x14ac:dyDescent="0.35">
      <c r="A1" s="1" t="s">
        <v>10</v>
      </c>
      <c r="B1" s="1" t="s">
        <v>11</v>
      </c>
      <c r="C1" s="1" t="s">
        <v>12</v>
      </c>
    </row>
    <row r="2" spans="1:3" x14ac:dyDescent="0.35">
      <c r="A2" t="s">
        <v>235</v>
      </c>
      <c r="B2" s="19">
        <f>+'R2024'!D167</f>
        <v>275993.58</v>
      </c>
      <c r="C2" s="19">
        <f>+'Budget 2025'!E151</f>
        <v>343338</v>
      </c>
    </row>
    <row r="3" spans="1:3" x14ac:dyDescent="0.35">
      <c r="A3" t="s">
        <v>236</v>
      </c>
      <c r="B3" s="19">
        <f>+'R2024'!D168</f>
        <v>161608.4</v>
      </c>
      <c r="C3" s="19">
        <f>+'Budget 2025'!E152</f>
        <v>169689</v>
      </c>
    </row>
    <row r="4" spans="1:3" x14ac:dyDescent="0.35">
      <c r="A4" s="1" t="s">
        <v>237</v>
      </c>
      <c r="B4" s="19"/>
      <c r="C4" s="19"/>
    </row>
    <row r="5" spans="1:3" x14ac:dyDescent="0.35">
      <c r="A5" t="s">
        <v>237</v>
      </c>
      <c r="B5" s="19">
        <f>+'R2024'!D170</f>
        <v>364037.76</v>
      </c>
      <c r="C5" s="19">
        <f>+'Budget 2025'!E154</f>
        <v>225000</v>
      </c>
    </row>
    <row r="6" spans="1:3" x14ac:dyDescent="0.35">
      <c r="A6" t="s">
        <v>238</v>
      </c>
      <c r="B6" s="19">
        <f>+'R2024'!D172</f>
        <v>0</v>
      </c>
      <c r="C6" s="19">
        <v>0</v>
      </c>
    </row>
    <row r="7" spans="1:3" x14ac:dyDescent="0.35">
      <c r="A7" t="s">
        <v>239</v>
      </c>
      <c r="B7" s="19">
        <f>+'R2024'!D173</f>
        <v>-21934.21</v>
      </c>
      <c r="C7" s="19">
        <f>+'Budget 2025'!E155</f>
        <v>60000</v>
      </c>
    </row>
    <row r="8" spans="1:3" x14ac:dyDescent="0.35">
      <c r="A8" t="s">
        <v>240</v>
      </c>
      <c r="B8" s="19">
        <f>+'R2024'!D174</f>
        <v>73411.86</v>
      </c>
      <c r="C8" s="19">
        <f>+'Budget 2025'!E156</f>
        <v>20000</v>
      </c>
    </row>
    <row r="9" spans="1:3" x14ac:dyDescent="0.35">
      <c r="A9" t="s">
        <v>241</v>
      </c>
      <c r="B9" s="19">
        <f>+'R2024'!D175</f>
        <v>85505</v>
      </c>
      <c r="C9" s="19">
        <f>+'Budget 2025'!E157</f>
        <v>100000</v>
      </c>
    </row>
    <row r="10" spans="1:3" x14ac:dyDescent="0.35">
      <c r="A10" t="s">
        <v>141</v>
      </c>
      <c r="B10" s="19">
        <f>+'R2024'!D176</f>
        <v>241609</v>
      </c>
      <c r="C10" s="19">
        <f>+'Budget 2025'!E158</f>
        <v>100000</v>
      </c>
    </row>
    <row r="11" spans="1:3" x14ac:dyDescent="0.35">
      <c r="A11" t="s">
        <v>142</v>
      </c>
      <c r="B11" s="19">
        <f>+'R2024'!D177</f>
        <v>-54722.51</v>
      </c>
      <c r="C11" s="19">
        <f>+'Budget 2025'!E159</f>
        <v>545000</v>
      </c>
    </row>
    <row r="12" spans="1:3" x14ac:dyDescent="0.35">
      <c r="A12" t="s">
        <v>143</v>
      </c>
      <c r="B12" s="19">
        <f>+'R2024'!D178</f>
        <v>0</v>
      </c>
      <c r="C12" s="19">
        <f>+'Budget 2025'!E160</f>
        <v>217660</v>
      </c>
    </row>
    <row r="13" spans="1:3" x14ac:dyDescent="0.35">
      <c r="A13" t="s">
        <v>144</v>
      </c>
      <c r="B13" s="19">
        <f>+'R2024'!D179</f>
        <v>210265.60000000001</v>
      </c>
      <c r="C13" s="19">
        <f>+'Budget 2025'!E161</f>
        <v>150000</v>
      </c>
    </row>
    <row r="14" spans="1:3" x14ac:dyDescent="0.35">
      <c r="A14" t="s">
        <v>145</v>
      </c>
      <c r="B14" s="19">
        <f>+'R2024'!D180</f>
        <v>79235.600000000006</v>
      </c>
      <c r="C14" s="19">
        <f>+'Budget 2025'!E162</f>
        <v>51745</v>
      </c>
    </row>
    <row r="15" spans="1:3" x14ac:dyDescent="0.35">
      <c r="A15" t="s">
        <v>146</v>
      </c>
      <c r="B15" s="19">
        <f>+'R2024'!D181</f>
        <v>-1881344.56</v>
      </c>
      <c r="C15" s="19">
        <f>+'Budget 2025'!E163</f>
        <v>-314000</v>
      </c>
    </row>
    <row r="16" spans="1:3" x14ac:dyDescent="0.35">
      <c r="A16" t="s">
        <v>147</v>
      </c>
      <c r="B16" s="19">
        <f>+'R2024'!D182</f>
        <v>2979.21</v>
      </c>
      <c r="C16" s="19">
        <f>+'Budget 2025'!E164</f>
        <v>5000</v>
      </c>
    </row>
    <row r="17" spans="1:3" x14ac:dyDescent="0.35">
      <c r="A17" t="s">
        <v>148</v>
      </c>
      <c r="B17" s="19">
        <v>0</v>
      </c>
      <c r="C17" s="19">
        <f>+'Budget 2025'!E165</f>
        <v>-1140000</v>
      </c>
    </row>
    <row r="18" spans="1:3" x14ac:dyDescent="0.35">
      <c r="A18" t="s">
        <v>195</v>
      </c>
      <c r="B18" s="19">
        <f>+'R2024'!D183</f>
        <v>3137666.91</v>
      </c>
      <c r="C18" s="19">
        <v>0</v>
      </c>
    </row>
    <row r="19" spans="1:3" x14ac:dyDescent="0.35">
      <c r="A19" t="s">
        <v>196</v>
      </c>
      <c r="B19" s="19">
        <f>+'R2024'!D184</f>
        <v>-0.04</v>
      </c>
      <c r="C19" s="19">
        <v>0</v>
      </c>
    </row>
    <row r="20" spans="1:3" x14ac:dyDescent="0.35">
      <c r="A20" t="s">
        <v>242</v>
      </c>
      <c r="B20" s="19">
        <f>+'R2024'!D185</f>
        <v>5902590.2599999998</v>
      </c>
      <c r="C20" s="19">
        <f>+'Budget 2025'!E166</f>
        <v>5894837</v>
      </c>
    </row>
    <row r="21" spans="1:3" x14ac:dyDescent="0.35">
      <c r="B21" s="19"/>
      <c r="C21" s="19"/>
    </row>
    <row r="22" spans="1:3" x14ac:dyDescent="0.35">
      <c r="A22" s="1" t="s">
        <v>26</v>
      </c>
      <c r="B22" s="20">
        <f>SUM(B2:B21)</f>
        <v>8576901.8599999994</v>
      </c>
      <c r="C22" s="20">
        <f>SUM(C2:C21)</f>
        <v>6428269</v>
      </c>
    </row>
    <row r="24" spans="1:3" x14ac:dyDescent="0.35">
      <c r="A24" t="s">
        <v>208</v>
      </c>
      <c r="B24" s="19">
        <f>B22-'R2024'!D185-'R2024'!D166</f>
        <v>0</v>
      </c>
      <c r="C24" s="19">
        <f>C22-'Budget 2025'!E166-'Budget 2025'!E150</f>
        <v>0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90001-9CEB-445B-93DF-78DC1FD1C3DF}">
  <dimension ref="A1:G238"/>
  <sheetViews>
    <sheetView workbookViewId="0">
      <selection activeCell="E4" sqref="E4"/>
    </sheetView>
  </sheetViews>
  <sheetFormatPr defaultRowHeight="14.5" x14ac:dyDescent="0.35"/>
  <cols>
    <col min="1" max="1" width="28.7265625" bestFit="1" customWidth="1"/>
    <col min="2" max="2" width="17.7265625" bestFit="1" customWidth="1"/>
    <col min="3" max="3" width="34.81640625" bestFit="1" customWidth="1"/>
    <col min="4" max="7" width="11.1796875" bestFit="1" customWidth="1"/>
  </cols>
  <sheetData>
    <row r="1" spans="1:7" ht="40.5" thickBot="1" x14ac:dyDescent="0.4">
      <c r="A1" s="22"/>
      <c r="B1" s="23"/>
      <c r="C1" s="2"/>
      <c r="D1" s="3" t="s">
        <v>180</v>
      </c>
      <c r="E1" s="3" t="s">
        <v>15</v>
      </c>
      <c r="F1" s="3" t="s">
        <v>16</v>
      </c>
      <c r="G1" s="3" t="s">
        <v>17</v>
      </c>
    </row>
    <row r="2" spans="1:7" ht="15" thickBot="1" x14ac:dyDescent="0.4">
      <c r="A2" s="24"/>
      <c r="B2" s="25"/>
      <c r="C2" s="2"/>
      <c r="D2" s="4" t="s">
        <v>18</v>
      </c>
      <c r="E2" s="4" t="s">
        <v>18</v>
      </c>
      <c r="F2" s="4" t="s">
        <v>18</v>
      </c>
      <c r="G2" s="4" t="s">
        <v>18</v>
      </c>
    </row>
    <row r="3" spans="1:7" ht="15" thickBot="1" x14ac:dyDescent="0.4">
      <c r="A3" s="4" t="s">
        <v>19</v>
      </c>
      <c r="B3" s="4" t="s">
        <v>20</v>
      </c>
      <c r="C3" s="4" t="s">
        <v>21</v>
      </c>
      <c r="D3" s="2" t="s">
        <v>22</v>
      </c>
      <c r="E3" s="2" t="s">
        <v>22</v>
      </c>
      <c r="F3" s="2" t="s">
        <v>22</v>
      </c>
      <c r="G3" s="2"/>
    </row>
    <row r="4" spans="1:7" ht="15" thickBot="1" x14ac:dyDescent="0.4">
      <c r="A4" s="26" t="s">
        <v>23</v>
      </c>
      <c r="B4" s="27"/>
      <c r="C4" s="28"/>
      <c r="D4" s="5">
        <v>2103322.06</v>
      </c>
      <c r="E4" s="6">
        <v>1169763</v>
      </c>
      <c r="F4" s="6">
        <v>-933559.06</v>
      </c>
      <c r="G4" s="16">
        <v>179.8075387920459</v>
      </c>
    </row>
    <row r="5" spans="1:7" ht="15" thickBot="1" x14ac:dyDescent="0.4">
      <c r="A5" s="4" t="s">
        <v>24</v>
      </c>
      <c r="B5" s="4" t="s">
        <v>25</v>
      </c>
      <c r="C5" s="8" t="s">
        <v>26</v>
      </c>
      <c r="D5" s="9">
        <v>-1571284.35</v>
      </c>
      <c r="E5" s="10">
        <v>-1054860</v>
      </c>
      <c r="F5" s="10">
        <v>516424.35</v>
      </c>
      <c r="G5" s="16">
        <v>148.95667197542801</v>
      </c>
    </row>
    <row r="6" spans="1:7" ht="15" thickBot="1" x14ac:dyDescent="0.4">
      <c r="A6" s="4" t="s">
        <v>24</v>
      </c>
      <c r="B6" s="4" t="s">
        <v>25</v>
      </c>
      <c r="C6" s="12" t="s">
        <v>24</v>
      </c>
      <c r="D6" s="9">
        <v>1884415.02</v>
      </c>
      <c r="E6" s="10">
        <v>2395982</v>
      </c>
      <c r="F6" s="10">
        <v>511566.98</v>
      </c>
      <c r="G6" s="11">
        <v>78.648963973852887</v>
      </c>
    </row>
    <row r="7" spans="1:7" ht="15" thickBot="1" x14ac:dyDescent="0.4">
      <c r="A7" s="4" t="s">
        <v>24</v>
      </c>
      <c r="B7" s="4" t="s">
        <v>25</v>
      </c>
      <c r="C7" s="13" t="s">
        <v>27</v>
      </c>
      <c r="D7" s="9">
        <v>30204.63</v>
      </c>
      <c r="E7" s="10">
        <v>21363</v>
      </c>
      <c r="F7" s="10">
        <v>-8841.6299999999992</v>
      </c>
      <c r="G7" s="16">
        <v>141.3875860132004</v>
      </c>
    </row>
    <row r="8" spans="1:7" ht="15" thickBot="1" x14ac:dyDescent="0.4">
      <c r="A8" s="4" t="s">
        <v>24</v>
      </c>
      <c r="B8" s="4" t="s">
        <v>25</v>
      </c>
      <c r="C8" s="13" t="s">
        <v>28</v>
      </c>
      <c r="D8" s="9">
        <v>64609.75</v>
      </c>
      <c r="E8" s="10">
        <v>40000</v>
      </c>
      <c r="F8" s="10">
        <v>-24609.75</v>
      </c>
      <c r="G8" s="16">
        <v>161.52437499999999</v>
      </c>
    </row>
    <row r="9" spans="1:7" ht="15" thickBot="1" x14ac:dyDescent="0.4">
      <c r="A9" s="4" t="s">
        <v>24</v>
      </c>
      <c r="B9" s="4" t="s">
        <v>25</v>
      </c>
      <c r="C9" s="13" t="s">
        <v>181</v>
      </c>
      <c r="D9" s="9">
        <v>53999.99</v>
      </c>
      <c r="E9" s="10">
        <v>0</v>
      </c>
      <c r="F9" s="10">
        <v>-53999.99</v>
      </c>
      <c r="G9" s="17" t="s">
        <v>48</v>
      </c>
    </row>
    <row r="10" spans="1:7" ht="15" thickBot="1" x14ac:dyDescent="0.4">
      <c r="A10" s="4" t="s">
        <v>24</v>
      </c>
      <c r="B10" s="4" t="s">
        <v>25</v>
      </c>
      <c r="C10" s="13" t="s">
        <v>29</v>
      </c>
      <c r="D10" s="9">
        <v>1604459.97</v>
      </c>
      <c r="E10" s="10">
        <v>1812991</v>
      </c>
      <c r="F10" s="10">
        <v>208531.03</v>
      </c>
      <c r="G10" s="11">
        <v>88.497955588306837</v>
      </c>
    </row>
    <row r="11" spans="1:7" ht="15" thickBot="1" x14ac:dyDescent="0.4">
      <c r="A11" s="4" t="s">
        <v>24</v>
      </c>
      <c r="B11" s="4" t="s">
        <v>25</v>
      </c>
      <c r="C11" s="14" t="s">
        <v>30</v>
      </c>
      <c r="D11" s="9">
        <v>525319.68999999994</v>
      </c>
      <c r="E11" s="10">
        <v>460896</v>
      </c>
      <c r="F11" s="10">
        <v>-64423.69</v>
      </c>
      <c r="G11" s="16">
        <v>113.9779234360897</v>
      </c>
    </row>
    <row r="12" spans="1:7" ht="15" thickBot="1" x14ac:dyDescent="0.4">
      <c r="A12" s="4" t="s">
        <v>24</v>
      </c>
      <c r="B12" s="4" t="s">
        <v>25</v>
      </c>
      <c r="C12" s="14" t="s">
        <v>31</v>
      </c>
      <c r="D12" s="9">
        <v>95467.43</v>
      </c>
      <c r="E12" s="10">
        <v>131181</v>
      </c>
      <c r="F12" s="10">
        <v>35713.57</v>
      </c>
      <c r="G12" s="11">
        <v>72.775348564197557</v>
      </c>
    </row>
    <row r="13" spans="1:7" ht="15" thickBot="1" x14ac:dyDescent="0.4">
      <c r="A13" s="4" t="s">
        <v>24</v>
      </c>
      <c r="B13" s="4" t="s">
        <v>25</v>
      </c>
      <c r="C13" s="14" t="s">
        <v>32</v>
      </c>
      <c r="D13" s="9">
        <v>512211.84</v>
      </c>
      <c r="E13" s="10">
        <v>720433</v>
      </c>
      <c r="F13" s="10">
        <v>208221.16</v>
      </c>
      <c r="G13" s="11">
        <v>71.097775920869807</v>
      </c>
    </row>
    <row r="14" spans="1:7" ht="15" thickBot="1" x14ac:dyDescent="0.4">
      <c r="A14" s="4" t="s">
        <v>24</v>
      </c>
      <c r="B14" s="4" t="s">
        <v>25</v>
      </c>
      <c r="C14" s="14" t="s">
        <v>33</v>
      </c>
      <c r="D14" s="9">
        <v>137291.84</v>
      </c>
      <c r="E14" s="10">
        <v>206446</v>
      </c>
      <c r="F14" s="10">
        <v>69154.16</v>
      </c>
      <c r="G14" s="11">
        <v>66.502543037888842</v>
      </c>
    </row>
    <row r="15" spans="1:7" ht="15" thickBot="1" x14ac:dyDescent="0.4">
      <c r="A15" s="4" t="s">
        <v>24</v>
      </c>
      <c r="B15" s="4" t="s">
        <v>25</v>
      </c>
      <c r="C15" s="14" t="s">
        <v>34</v>
      </c>
      <c r="D15" s="9">
        <v>334169.17</v>
      </c>
      <c r="E15" s="10">
        <v>294035</v>
      </c>
      <c r="F15" s="10">
        <v>-40134.17</v>
      </c>
      <c r="G15" s="16">
        <v>113.64945329637628</v>
      </c>
    </row>
    <row r="16" spans="1:7" ht="15" thickBot="1" x14ac:dyDescent="0.4">
      <c r="A16" s="4" t="s">
        <v>24</v>
      </c>
      <c r="B16" s="4" t="s">
        <v>25</v>
      </c>
      <c r="C16" s="13" t="s">
        <v>36</v>
      </c>
      <c r="D16" s="9">
        <v>88020.68</v>
      </c>
      <c r="E16" s="10">
        <v>56725</v>
      </c>
      <c r="F16" s="10">
        <v>-31295.68</v>
      </c>
      <c r="G16" s="16">
        <v>155.17087703834289</v>
      </c>
    </row>
    <row r="17" spans="1:7" ht="15" thickBot="1" x14ac:dyDescent="0.4">
      <c r="A17" s="4" t="s">
        <v>24</v>
      </c>
      <c r="B17" s="4" t="s">
        <v>25</v>
      </c>
      <c r="C17" s="13" t="s">
        <v>37</v>
      </c>
      <c r="D17" s="9">
        <v>43120</v>
      </c>
      <c r="E17" s="10">
        <v>464903</v>
      </c>
      <c r="F17" s="10">
        <v>421783</v>
      </c>
      <c r="G17" s="11">
        <v>9.2750530755878113</v>
      </c>
    </row>
    <row r="18" spans="1:7" ht="15" thickBot="1" x14ac:dyDescent="0.4">
      <c r="A18" s="4" t="s">
        <v>24</v>
      </c>
      <c r="B18" s="4" t="s">
        <v>25</v>
      </c>
      <c r="C18" s="12" t="s">
        <v>38</v>
      </c>
      <c r="D18" s="9">
        <v>-3455699.37</v>
      </c>
      <c r="E18" s="10">
        <v>-3450842</v>
      </c>
      <c r="F18" s="10">
        <v>4857.37</v>
      </c>
      <c r="G18" s="16">
        <v>100.14075897998228</v>
      </c>
    </row>
    <row r="19" spans="1:7" ht="15" thickBot="1" x14ac:dyDescent="0.4">
      <c r="A19" s="4" t="s">
        <v>24</v>
      </c>
      <c r="B19" s="4" t="s">
        <v>25</v>
      </c>
      <c r="C19" s="13" t="s">
        <v>39</v>
      </c>
      <c r="D19" s="9">
        <v>-789732.21</v>
      </c>
      <c r="E19" s="10">
        <v>-792482</v>
      </c>
      <c r="F19" s="10">
        <v>-2749.79</v>
      </c>
      <c r="G19" s="11">
        <v>99.65301546281178</v>
      </c>
    </row>
    <row r="20" spans="1:7" ht="15" thickBot="1" x14ac:dyDescent="0.4">
      <c r="A20" s="4" t="s">
        <v>24</v>
      </c>
      <c r="B20" s="4" t="s">
        <v>25</v>
      </c>
      <c r="C20" s="13" t="s">
        <v>40</v>
      </c>
      <c r="D20" s="9">
        <v>-110265.17</v>
      </c>
      <c r="E20" s="10">
        <v>-110265</v>
      </c>
      <c r="F20" s="10">
        <v>0.17</v>
      </c>
      <c r="G20" s="16">
        <v>100.00015417403527</v>
      </c>
    </row>
    <row r="21" spans="1:7" ht="15" thickBot="1" x14ac:dyDescent="0.4">
      <c r="A21" s="4" t="s">
        <v>24</v>
      </c>
      <c r="B21" s="4" t="s">
        <v>25</v>
      </c>
      <c r="C21" s="13" t="s">
        <v>41</v>
      </c>
      <c r="D21" s="9">
        <v>-159809.60000000001</v>
      </c>
      <c r="E21" s="10">
        <v>-220524</v>
      </c>
      <c r="F21" s="10">
        <v>-60714.400000000001</v>
      </c>
      <c r="G21" s="11">
        <v>72.468121383613578</v>
      </c>
    </row>
    <row r="22" spans="1:7" ht="15" thickBot="1" x14ac:dyDescent="0.4">
      <c r="A22" s="4" t="s">
        <v>24</v>
      </c>
      <c r="B22" s="4" t="s">
        <v>25</v>
      </c>
      <c r="C22" s="13" t="s">
        <v>42</v>
      </c>
      <c r="D22" s="9">
        <v>-339582.01</v>
      </c>
      <c r="E22" s="10">
        <v>-300000</v>
      </c>
      <c r="F22" s="10">
        <v>39582.01</v>
      </c>
      <c r="G22" s="16">
        <v>113.19400333333333</v>
      </c>
    </row>
    <row r="23" spans="1:7" ht="15" thickBot="1" x14ac:dyDescent="0.4">
      <c r="A23" s="4" t="s">
        <v>24</v>
      </c>
      <c r="B23" s="4" t="s">
        <v>25</v>
      </c>
      <c r="C23" s="13" t="s">
        <v>43</v>
      </c>
      <c r="D23" s="9">
        <v>-1368389.54</v>
      </c>
      <c r="E23" s="10">
        <v>-1426002</v>
      </c>
      <c r="F23" s="10">
        <v>-57612.46</v>
      </c>
      <c r="G23" s="18">
        <v>95.959861206365773</v>
      </c>
    </row>
    <row r="24" spans="1:7" ht="15" thickBot="1" x14ac:dyDescent="0.4">
      <c r="A24" s="4" t="s">
        <v>24</v>
      </c>
      <c r="B24" s="4" t="s">
        <v>25</v>
      </c>
      <c r="C24" s="13" t="s">
        <v>44</v>
      </c>
      <c r="D24" s="9">
        <v>-200410</v>
      </c>
      <c r="E24" s="10">
        <v>0</v>
      </c>
      <c r="F24" s="10">
        <v>200410</v>
      </c>
      <c r="G24" s="17" t="s">
        <v>48</v>
      </c>
    </row>
    <row r="25" spans="1:7" ht="15" thickBot="1" x14ac:dyDescent="0.4">
      <c r="A25" s="4" t="s">
        <v>24</v>
      </c>
      <c r="B25" s="4" t="s">
        <v>25</v>
      </c>
      <c r="C25" s="13" t="s">
        <v>45</v>
      </c>
      <c r="D25" s="9">
        <v>-6630</v>
      </c>
      <c r="E25" s="10">
        <v>-10000</v>
      </c>
      <c r="F25" s="10">
        <v>-3370</v>
      </c>
      <c r="G25" s="11">
        <v>66.3</v>
      </c>
    </row>
    <row r="26" spans="1:7" ht="15" thickBot="1" x14ac:dyDescent="0.4">
      <c r="A26" s="4" t="s">
        <v>24</v>
      </c>
      <c r="B26" s="4" t="s">
        <v>25</v>
      </c>
      <c r="C26" s="13" t="s">
        <v>46</v>
      </c>
      <c r="D26" s="9">
        <v>-316140.03999999998</v>
      </c>
      <c r="E26" s="10">
        <v>-10000</v>
      </c>
      <c r="F26" s="10">
        <v>306140.03999999998</v>
      </c>
      <c r="G26" s="16">
        <v>3161.4004</v>
      </c>
    </row>
    <row r="27" spans="1:7" ht="15" thickBot="1" x14ac:dyDescent="0.4">
      <c r="A27" s="4" t="s">
        <v>24</v>
      </c>
      <c r="B27" s="4" t="s">
        <v>25</v>
      </c>
      <c r="C27" s="13" t="s">
        <v>47</v>
      </c>
      <c r="D27" s="9">
        <v>-6800</v>
      </c>
      <c r="E27" s="15"/>
      <c r="F27" s="10">
        <v>6800</v>
      </c>
      <c r="G27" s="17" t="s">
        <v>48</v>
      </c>
    </row>
    <row r="28" spans="1:7" ht="15" thickBot="1" x14ac:dyDescent="0.4">
      <c r="A28" s="4" t="s">
        <v>24</v>
      </c>
      <c r="B28" s="4" t="s">
        <v>25</v>
      </c>
      <c r="C28" s="13" t="s">
        <v>49</v>
      </c>
      <c r="D28" s="9">
        <v>553785.17000000004</v>
      </c>
      <c r="E28" s="10">
        <v>584472</v>
      </c>
      <c r="F28" s="10">
        <v>30686.83</v>
      </c>
      <c r="G28" s="18">
        <v>94.749649256080701</v>
      </c>
    </row>
    <row r="29" spans="1:7" ht="15" thickBot="1" x14ac:dyDescent="0.4">
      <c r="A29" s="4" t="s">
        <v>24</v>
      </c>
      <c r="B29" s="4" t="s">
        <v>25</v>
      </c>
      <c r="C29" s="13" t="s">
        <v>50</v>
      </c>
      <c r="D29" s="9">
        <v>-704893.97</v>
      </c>
      <c r="E29" s="10">
        <v>-946041</v>
      </c>
      <c r="F29" s="10">
        <v>-241147.03</v>
      </c>
      <c r="G29" s="11">
        <v>74.509875364809773</v>
      </c>
    </row>
    <row r="30" spans="1:7" ht="15" thickBot="1" x14ac:dyDescent="0.4">
      <c r="A30" s="4" t="s">
        <v>24</v>
      </c>
      <c r="B30" s="4" t="s">
        <v>25</v>
      </c>
      <c r="C30" s="13" t="s">
        <v>51</v>
      </c>
      <c r="D30" s="9">
        <v>-6832</v>
      </c>
      <c r="E30" s="10">
        <v>-220000</v>
      </c>
      <c r="F30" s="10">
        <v>-213168</v>
      </c>
      <c r="G30" s="11">
        <v>3.1054545454545455</v>
      </c>
    </row>
    <row r="31" spans="1:7" ht="15" thickBot="1" x14ac:dyDescent="0.4">
      <c r="A31" s="4" t="s">
        <v>182</v>
      </c>
      <c r="B31" s="4" t="s">
        <v>25</v>
      </c>
      <c r="C31" s="8" t="s">
        <v>182</v>
      </c>
      <c r="D31" s="9">
        <v>310232.03999999998</v>
      </c>
      <c r="E31" s="15"/>
      <c r="F31" s="10">
        <v>-310232.03999999998</v>
      </c>
      <c r="G31" s="17" t="s">
        <v>48</v>
      </c>
    </row>
    <row r="32" spans="1:7" ht="15" thickBot="1" x14ac:dyDescent="0.4">
      <c r="A32" s="4" t="s">
        <v>52</v>
      </c>
      <c r="B32" s="4" t="s">
        <v>25</v>
      </c>
      <c r="C32" s="8" t="s">
        <v>26</v>
      </c>
      <c r="D32" s="9">
        <v>-928047.86</v>
      </c>
      <c r="E32" s="10">
        <v>-667151</v>
      </c>
      <c r="F32" s="10">
        <v>260896.86</v>
      </c>
      <c r="G32" s="16">
        <v>139.10611840497879</v>
      </c>
    </row>
    <row r="33" spans="1:7" ht="15" thickBot="1" x14ac:dyDescent="0.4">
      <c r="A33" s="4" t="s">
        <v>52</v>
      </c>
      <c r="B33" s="4" t="s">
        <v>25</v>
      </c>
      <c r="C33" s="12" t="s">
        <v>53</v>
      </c>
      <c r="D33" s="9">
        <v>744855.15</v>
      </c>
      <c r="E33" s="10">
        <v>775742</v>
      </c>
      <c r="F33" s="10">
        <v>30886.85</v>
      </c>
      <c r="G33" s="18">
        <v>96.01841204936693</v>
      </c>
    </row>
    <row r="34" spans="1:7" ht="15" thickBot="1" x14ac:dyDescent="0.4">
      <c r="A34" s="4" t="s">
        <v>52</v>
      </c>
      <c r="B34" s="4" t="s">
        <v>25</v>
      </c>
      <c r="C34" s="13" t="s">
        <v>183</v>
      </c>
      <c r="D34" s="9">
        <v>0</v>
      </c>
      <c r="E34" s="10">
        <v>0</v>
      </c>
      <c r="F34" s="10">
        <v>0</v>
      </c>
      <c r="G34" s="17" t="s">
        <v>48</v>
      </c>
    </row>
    <row r="35" spans="1:7" ht="15" thickBot="1" x14ac:dyDescent="0.4">
      <c r="A35" s="4" t="s">
        <v>52</v>
      </c>
      <c r="B35" s="4" t="s">
        <v>25</v>
      </c>
      <c r="C35" s="13" t="s">
        <v>54</v>
      </c>
      <c r="D35" s="9">
        <v>14319.63</v>
      </c>
      <c r="E35" s="10">
        <v>20000</v>
      </c>
      <c r="F35" s="10">
        <v>5680.37</v>
      </c>
      <c r="G35" s="11">
        <v>71.598150000000004</v>
      </c>
    </row>
    <row r="36" spans="1:7" ht="15" thickBot="1" x14ac:dyDescent="0.4">
      <c r="A36" s="4" t="s">
        <v>52</v>
      </c>
      <c r="B36" s="4" t="s">
        <v>25</v>
      </c>
      <c r="C36" s="13" t="s">
        <v>55</v>
      </c>
      <c r="D36" s="9">
        <v>155391.01999999999</v>
      </c>
      <c r="E36" s="10">
        <v>40000</v>
      </c>
      <c r="F36" s="10">
        <v>-115391.02</v>
      </c>
      <c r="G36" s="16">
        <v>388.47755000000001</v>
      </c>
    </row>
    <row r="37" spans="1:7" ht="15" thickBot="1" x14ac:dyDescent="0.4">
      <c r="A37" s="4" t="s">
        <v>52</v>
      </c>
      <c r="B37" s="4" t="s">
        <v>25</v>
      </c>
      <c r="C37" s="13" t="s">
        <v>56</v>
      </c>
      <c r="D37" s="9">
        <v>534081.97</v>
      </c>
      <c r="E37" s="10">
        <v>625656</v>
      </c>
      <c r="F37" s="10">
        <v>91574.03</v>
      </c>
      <c r="G37" s="11">
        <v>85.363517651872598</v>
      </c>
    </row>
    <row r="38" spans="1:7" ht="15" thickBot="1" x14ac:dyDescent="0.4">
      <c r="A38" s="4" t="s">
        <v>52</v>
      </c>
      <c r="B38" s="4" t="s">
        <v>25</v>
      </c>
      <c r="C38" s="14" t="s">
        <v>57</v>
      </c>
      <c r="D38" s="9">
        <v>204617.47</v>
      </c>
      <c r="E38" s="10">
        <v>269547</v>
      </c>
      <c r="F38" s="10">
        <v>64929.53</v>
      </c>
      <c r="G38" s="11">
        <v>75.911610962095665</v>
      </c>
    </row>
    <row r="39" spans="1:7" ht="15" thickBot="1" x14ac:dyDescent="0.4">
      <c r="A39" s="4" t="s">
        <v>52</v>
      </c>
      <c r="B39" s="4" t="s">
        <v>25</v>
      </c>
      <c r="C39" s="14" t="s">
        <v>58</v>
      </c>
      <c r="D39" s="9">
        <v>6405.84</v>
      </c>
      <c r="E39" s="10">
        <v>8702</v>
      </c>
      <c r="F39" s="10">
        <v>2296.16</v>
      </c>
      <c r="G39" s="11">
        <v>73.613422201792687</v>
      </c>
    </row>
    <row r="40" spans="1:7" ht="15" thickBot="1" x14ac:dyDescent="0.4">
      <c r="A40" s="4" t="s">
        <v>52</v>
      </c>
      <c r="B40" s="4" t="s">
        <v>25</v>
      </c>
      <c r="C40" s="14" t="s">
        <v>59</v>
      </c>
      <c r="D40" s="9">
        <v>146557.49</v>
      </c>
      <c r="E40" s="10">
        <v>205648</v>
      </c>
      <c r="F40" s="10">
        <v>59090.51</v>
      </c>
      <c r="G40" s="11">
        <v>71.266187854975499</v>
      </c>
    </row>
    <row r="41" spans="1:7" ht="15" thickBot="1" x14ac:dyDescent="0.4">
      <c r="A41" s="4" t="s">
        <v>52</v>
      </c>
      <c r="B41" s="4" t="s">
        <v>25</v>
      </c>
      <c r="C41" s="14" t="s">
        <v>60</v>
      </c>
      <c r="D41" s="9">
        <v>98091.19</v>
      </c>
      <c r="E41" s="10">
        <v>67522</v>
      </c>
      <c r="F41" s="10">
        <v>-30569.19</v>
      </c>
      <c r="G41" s="16">
        <v>145.27293326619471</v>
      </c>
    </row>
    <row r="42" spans="1:7" ht="15" thickBot="1" x14ac:dyDescent="0.4">
      <c r="A42" s="4" t="s">
        <v>52</v>
      </c>
      <c r="B42" s="4" t="s">
        <v>25</v>
      </c>
      <c r="C42" s="14" t="s">
        <v>184</v>
      </c>
      <c r="D42" s="15"/>
      <c r="E42" s="10">
        <v>7057</v>
      </c>
      <c r="F42" s="10">
        <v>7057</v>
      </c>
      <c r="G42" s="15"/>
    </row>
    <row r="43" spans="1:7" ht="15" thickBot="1" x14ac:dyDescent="0.4">
      <c r="A43" s="4" t="s">
        <v>52</v>
      </c>
      <c r="B43" s="4" t="s">
        <v>25</v>
      </c>
      <c r="C43" s="14" t="s">
        <v>61</v>
      </c>
      <c r="D43" s="9">
        <v>78409.98</v>
      </c>
      <c r="E43" s="10">
        <v>67180</v>
      </c>
      <c r="F43" s="10">
        <v>-11229.98</v>
      </c>
      <c r="G43" s="16">
        <v>116.71625483774933</v>
      </c>
    </row>
    <row r="44" spans="1:7" ht="15" thickBot="1" x14ac:dyDescent="0.4">
      <c r="A44" s="4" t="s">
        <v>52</v>
      </c>
      <c r="B44" s="4" t="s">
        <v>25</v>
      </c>
      <c r="C44" s="13" t="s">
        <v>185</v>
      </c>
      <c r="D44" s="9">
        <v>-0.01</v>
      </c>
      <c r="E44" s="15"/>
      <c r="F44" s="10">
        <v>0.01</v>
      </c>
      <c r="G44" s="17" t="s">
        <v>48</v>
      </c>
    </row>
    <row r="45" spans="1:7" ht="15" thickBot="1" x14ac:dyDescent="0.4">
      <c r="A45" s="4" t="s">
        <v>52</v>
      </c>
      <c r="B45" s="4" t="s">
        <v>25</v>
      </c>
      <c r="C45" s="13" t="s">
        <v>63</v>
      </c>
      <c r="D45" s="9">
        <v>41062.54</v>
      </c>
      <c r="E45" s="10">
        <v>25183</v>
      </c>
      <c r="F45" s="10">
        <v>-15879.54</v>
      </c>
      <c r="G45" s="16">
        <v>163.05658579200255</v>
      </c>
    </row>
    <row r="46" spans="1:7" ht="15" thickBot="1" x14ac:dyDescent="0.4">
      <c r="A46" s="4" t="s">
        <v>52</v>
      </c>
      <c r="B46" s="4" t="s">
        <v>25</v>
      </c>
      <c r="C46" s="13" t="s">
        <v>64</v>
      </c>
      <c r="D46" s="9">
        <v>0</v>
      </c>
      <c r="E46" s="10">
        <v>64903</v>
      </c>
      <c r="F46" s="10">
        <v>64903</v>
      </c>
      <c r="G46" s="11">
        <v>0</v>
      </c>
    </row>
    <row r="47" spans="1:7" ht="15" thickBot="1" x14ac:dyDescent="0.4">
      <c r="A47" s="4" t="s">
        <v>52</v>
      </c>
      <c r="B47" s="4" t="s">
        <v>25</v>
      </c>
      <c r="C47" s="12" t="s">
        <v>38</v>
      </c>
      <c r="D47" s="9">
        <v>-1672903.01</v>
      </c>
      <c r="E47" s="10">
        <v>-1442893</v>
      </c>
      <c r="F47" s="10">
        <v>230010.01</v>
      </c>
      <c r="G47" s="16">
        <v>115.94089166694967</v>
      </c>
    </row>
    <row r="48" spans="1:7" ht="15" thickBot="1" x14ac:dyDescent="0.4">
      <c r="A48" s="4" t="s">
        <v>52</v>
      </c>
      <c r="B48" s="4" t="s">
        <v>25</v>
      </c>
      <c r="C48" s="13" t="s">
        <v>39</v>
      </c>
      <c r="D48" s="9">
        <v>-347841.35</v>
      </c>
      <c r="E48" s="10">
        <v>-325971</v>
      </c>
      <c r="F48" s="10">
        <v>21870.35</v>
      </c>
      <c r="G48" s="16">
        <v>106.70929315798031</v>
      </c>
    </row>
    <row r="49" spans="1:7" ht="15" thickBot="1" x14ac:dyDescent="0.4">
      <c r="A49" s="4" t="s">
        <v>52</v>
      </c>
      <c r="B49" s="4" t="s">
        <v>25</v>
      </c>
      <c r="C49" s="13" t="s">
        <v>41</v>
      </c>
      <c r="D49" s="9">
        <v>-673775.67</v>
      </c>
      <c r="E49" s="10">
        <v>-650891</v>
      </c>
      <c r="F49" s="10">
        <v>22884.67</v>
      </c>
      <c r="G49" s="16">
        <v>103.51589897540448</v>
      </c>
    </row>
    <row r="50" spans="1:7" ht="15" thickBot="1" x14ac:dyDescent="0.4">
      <c r="A50" s="4" t="s">
        <v>52</v>
      </c>
      <c r="B50" s="4" t="s">
        <v>25</v>
      </c>
      <c r="C50" s="13" t="s">
        <v>42</v>
      </c>
      <c r="D50" s="9">
        <v>-121180.41</v>
      </c>
      <c r="E50" s="10">
        <v>-30141</v>
      </c>
      <c r="F50" s="10">
        <v>91039.41</v>
      </c>
      <c r="G50" s="16">
        <v>402.04508808599581</v>
      </c>
    </row>
    <row r="51" spans="1:7" ht="15" thickBot="1" x14ac:dyDescent="0.4">
      <c r="A51" s="4" t="s">
        <v>52</v>
      </c>
      <c r="B51" s="4" t="s">
        <v>25</v>
      </c>
      <c r="C51" s="13" t="s">
        <v>43</v>
      </c>
      <c r="D51" s="9">
        <v>-198742.39</v>
      </c>
      <c r="E51" s="10">
        <v>-300000</v>
      </c>
      <c r="F51" s="10">
        <v>-101257.61</v>
      </c>
      <c r="G51" s="11">
        <v>66.247463333333329</v>
      </c>
    </row>
    <row r="52" spans="1:7" ht="15" thickBot="1" x14ac:dyDescent="0.4">
      <c r="A52" s="4" t="s">
        <v>52</v>
      </c>
      <c r="B52" s="4" t="s">
        <v>25</v>
      </c>
      <c r="C52" s="13" t="s">
        <v>45</v>
      </c>
      <c r="D52" s="9">
        <v>-4440</v>
      </c>
      <c r="E52" s="10">
        <v>-4061</v>
      </c>
      <c r="F52" s="10">
        <v>379</v>
      </c>
      <c r="G52" s="16">
        <v>109.33267668062054</v>
      </c>
    </row>
    <row r="53" spans="1:7" ht="15" thickBot="1" x14ac:dyDescent="0.4">
      <c r="A53" s="4" t="s">
        <v>52</v>
      </c>
      <c r="B53" s="4" t="s">
        <v>25</v>
      </c>
      <c r="C53" s="13" t="s">
        <v>46</v>
      </c>
      <c r="D53" s="9">
        <v>-114635.19</v>
      </c>
      <c r="E53" s="10">
        <v>0</v>
      </c>
      <c r="F53" s="10">
        <v>114635.19</v>
      </c>
      <c r="G53" s="17" t="s">
        <v>48</v>
      </c>
    </row>
    <row r="54" spans="1:7" ht="15" thickBot="1" x14ac:dyDescent="0.4">
      <c r="A54" s="4" t="s">
        <v>52</v>
      </c>
      <c r="B54" s="4" t="s">
        <v>25</v>
      </c>
      <c r="C54" s="13" t="s">
        <v>47</v>
      </c>
      <c r="D54" s="9">
        <v>-28800</v>
      </c>
      <c r="E54" s="15"/>
      <c r="F54" s="10">
        <v>28800</v>
      </c>
      <c r="G54" s="17" t="s">
        <v>48</v>
      </c>
    </row>
    <row r="55" spans="1:7" ht="15" thickBot="1" x14ac:dyDescent="0.4">
      <c r="A55" s="4" t="s">
        <v>52</v>
      </c>
      <c r="B55" s="4" t="s">
        <v>25</v>
      </c>
      <c r="C55" s="13" t="s">
        <v>51</v>
      </c>
      <c r="D55" s="9">
        <v>-183488</v>
      </c>
      <c r="E55" s="10">
        <v>-131829</v>
      </c>
      <c r="F55" s="10">
        <v>51659</v>
      </c>
      <c r="G55" s="16">
        <v>139.18637022203006</v>
      </c>
    </row>
    <row r="56" spans="1:7" ht="15" thickBot="1" x14ac:dyDescent="0.4">
      <c r="A56" s="4" t="s">
        <v>65</v>
      </c>
      <c r="B56" s="4" t="s">
        <v>25</v>
      </c>
      <c r="C56" s="8" t="s">
        <v>26</v>
      </c>
      <c r="D56" s="9">
        <v>-249882.44</v>
      </c>
      <c r="E56" s="10">
        <v>-156255</v>
      </c>
      <c r="F56" s="10">
        <v>93627.44</v>
      </c>
      <c r="G56" s="16">
        <v>159.91964417138652</v>
      </c>
    </row>
    <row r="57" spans="1:7" ht="15" thickBot="1" x14ac:dyDescent="0.4">
      <c r="A57" s="4" t="s">
        <v>65</v>
      </c>
      <c r="B57" s="4" t="s">
        <v>25</v>
      </c>
      <c r="C57" s="12" t="s">
        <v>66</v>
      </c>
      <c r="D57" s="9">
        <v>186075.68</v>
      </c>
      <c r="E57" s="10">
        <v>240539</v>
      </c>
      <c r="F57" s="10">
        <v>54463.32</v>
      </c>
      <c r="G57" s="11">
        <v>77.35780060613871</v>
      </c>
    </row>
    <row r="58" spans="1:7" ht="15" thickBot="1" x14ac:dyDescent="0.4">
      <c r="A58" s="4" t="s">
        <v>65</v>
      </c>
      <c r="B58" s="4" t="s">
        <v>25</v>
      </c>
      <c r="C58" s="13" t="s">
        <v>67</v>
      </c>
      <c r="D58" s="9">
        <v>16835.13</v>
      </c>
      <c r="E58" s="10">
        <v>2881</v>
      </c>
      <c r="F58" s="10">
        <v>-13954.13</v>
      </c>
      <c r="G58" s="16">
        <v>584.35022561610549</v>
      </c>
    </row>
    <row r="59" spans="1:7" ht="15" thickBot="1" x14ac:dyDescent="0.4">
      <c r="A59" s="4" t="s">
        <v>65</v>
      </c>
      <c r="B59" s="4" t="s">
        <v>25</v>
      </c>
      <c r="C59" s="13" t="s">
        <v>68</v>
      </c>
      <c r="D59" s="9">
        <v>2480.7199999999998</v>
      </c>
      <c r="E59" s="10">
        <v>13000</v>
      </c>
      <c r="F59" s="10">
        <v>10519.28</v>
      </c>
      <c r="G59" s="11">
        <v>19.082461538461537</v>
      </c>
    </row>
    <row r="60" spans="1:7" ht="15" thickBot="1" x14ac:dyDescent="0.4">
      <c r="A60" s="4" t="s">
        <v>65</v>
      </c>
      <c r="B60" s="4" t="s">
        <v>25</v>
      </c>
      <c r="C60" s="13" t="s">
        <v>69</v>
      </c>
      <c r="D60" s="9">
        <v>153013.48000000001</v>
      </c>
      <c r="E60" s="10">
        <v>182283</v>
      </c>
      <c r="F60" s="10">
        <v>29269.52</v>
      </c>
      <c r="G60" s="11">
        <v>83.942814195509186</v>
      </c>
    </row>
    <row r="61" spans="1:7" ht="15" thickBot="1" x14ac:dyDescent="0.4">
      <c r="A61" s="4" t="s">
        <v>65</v>
      </c>
      <c r="B61" s="4" t="s">
        <v>25</v>
      </c>
      <c r="C61" s="14" t="s">
        <v>70</v>
      </c>
      <c r="D61" s="9">
        <v>78966.52</v>
      </c>
      <c r="E61" s="10">
        <v>125580</v>
      </c>
      <c r="F61" s="10">
        <v>46613.48</v>
      </c>
      <c r="G61" s="11">
        <v>62.881446090141743</v>
      </c>
    </row>
    <row r="62" spans="1:7" ht="15" thickBot="1" x14ac:dyDescent="0.4">
      <c r="A62" s="4" t="s">
        <v>65</v>
      </c>
      <c r="B62" s="4" t="s">
        <v>25</v>
      </c>
      <c r="C62" s="14" t="s">
        <v>71</v>
      </c>
      <c r="D62" s="9">
        <v>998.66</v>
      </c>
      <c r="E62" s="10">
        <v>1015</v>
      </c>
      <c r="F62" s="10">
        <v>16.34</v>
      </c>
      <c r="G62" s="18">
        <v>98.390147783251237</v>
      </c>
    </row>
    <row r="63" spans="1:7" ht="15" thickBot="1" x14ac:dyDescent="0.4">
      <c r="A63" s="4" t="s">
        <v>65</v>
      </c>
      <c r="B63" s="4" t="s">
        <v>25</v>
      </c>
      <c r="C63" s="14" t="s">
        <v>72</v>
      </c>
      <c r="D63" s="9">
        <v>32376.01</v>
      </c>
      <c r="E63" s="10">
        <v>42486</v>
      </c>
      <c r="F63" s="10">
        <v>10109.99</v>
      </c>
      <c r="G63" s="11">
        <v>76.20394953631785</v>
      </c>
    </row>
    <row r="64" spans="1:7" ht="15" thickBot="1" x14ac:dyDescent="0.4">
      <c r="A64" s="4" t="s">
        <v>65</v>
      </c>
      <c r="B64" s="4" t="s">
        <v>25</v>
      </c>
      <c r="C64" s="14" t="s">
        <v>73</v>
      </c>
      <c r="D64" s="9">
        <v>5420.28</v>
      </c>
      <c r="E64" s="10">
        <v>10141</v>
      </c>
      <c r="F64" s="10">
        <v>4720.72</v>
      </c>
      <c r="G64" s="11">
        <v>53.449166748841336</v>
      </c>
    </row>
    <row r="65" spans="1:7" ht="15" thickBot="1" x14ac:dyDescent="0.4">
      <c r="A65" s="4" t="s">
        <v>65</v>
      </c>
      <c r="B65" s="4" t="s">
        <v>25</v>
      </c>
      <c r="C65" s="14" t="s">
        <v>74</v>
      </c>
      <c r="D65" s="9">
        <v>35252.01</v>
      </c>
      <c r="E65" s="10">
        <v>3061</v>
      </c>
      <c r="F65" s="10">
        <v>-32191.01</v>
      </c>
      <c r="G65" s="16">
        <v>1151.6501143417183</v>
      </c>
    </row>
    <row r="66" spans="1:7" ht="15" thickBot="1" x14ac:dyDescent="0.4">
      <c r="A66" s="4" t="s">
        <v>65</v>
      </c>
      <c r="B66" s="4" t="s">
        <v>25</v>
      </c>
      <c r="C66" s="13" t="s">
        <v>76</v>
      </c>
      <c r="D66" s="9">
        <v>13746.35</v>
      </c>
      <c r="E66" s="10">
        <v>22375</v>
      </c>
      <c r="F66" s="10">
        <v>8628.65</v>
      </c>
      <c r="G66" s="11">
        <v>61.436201117318433</v>
      </c>
    </row>
    <row r="67" spans="1:7" ht="15" thickBot="1" x14ac:dyDescent="0.4">
      <c r="A67" s="4" t="s">
        <v>65</v>
      </c>
      <c r="B67" s="4" t="s">
        <v>25</v>
      </c>
      <c r="C67" s="13" t="s">
        <v>77</v>
      </c>
      <c r="D67" s="9">
        <v>0</v>
      </c>
      <c r="E67" s="10">
        <v>20000</v>
      </c>
      <c r="F67" s="10">
        <v>20000</v>
      </c>
      <c r="G67" s="11">
        <v>0</v>
      </c>
    </row>
    <row r="68" spans="1:7" ht="15" thickBot="1" x14ac:dyDescent="0.4">
      <c r="A68" s="4" t="s">
        <v>65</v>
      </c>
      <c r="B68" s="4" t="s">
        <v>25</v>
      </c>
      <c r="C68" s="12" t="s">
        <v>38</v>
      </c>
      <c r="D68" s="9">
        <v>-435958.12</v>
      </c>
      <c r="E68" s="10">
        <v>-396794</v>
      </c>
      <c r="F68" s="10">
        <v>39164.120000000003</v>
      </c>
      <c r="G68" s="16">
        <v>109.87013916541076</v>
      </c>
    </row>
    <row r="69" spans="1:7" ht="15" thickBot="1" x14ac:dyDescent="0.4">
      <c r="A69" s="4" t="s">
        <v>65</v>
      </c>
      <c r="B69" s="4" t="s">
        <v>25</v>
      </c>
      <c r="C69" s="13" t="s">
        <v>39</v>
      </c>
      <c r="D69" s="9">
        <v>-83144.23</v>
      </c>
      <c r="E69" s="10">
        <v>-59504</v>
      </c>
      <c r="F69" s="10">
        <v>23640.23</v>
      </c>
      <c r="G69" s="16">
        <v>139.72880814735143</v>
      </c>
    </row>
    <row r="70" spans="1:7" ht="15" thickBot="1" x14ac:dyDescent="0.4">
      <c r="A70" s="4" t="s">
        <v>65</v>
      </c>
      <c r="B70" s="4" t="s">
        <v>25</v>
      </c>
      <c r="C70" s="13" t="s">
        <v>41</v>
      </c>
      <c r="D70" s="9">
        <v>-244797.94</v>
      </c>
      <c r="E70" s="10">
        <v>-259673</v>
      </c>
      <c r="F70" s="10">
        <v>-14875.06</v>
      </c>
      <c r="G70" s="18">
        <v>94.271618535619794</v>
      </c>
    </row>
    <row r="71" spans="1:7" ht="15" thickBot="1" x14ac:dyDescent="0.4">
      <c r="A71" s="4" t="s">
        <v>65</v>
      </c>
      <c r="B71" s="4" t="s">
        <v>25</v>
      </c>
      <c r="C71" s="13" t="s">
        <v>42</v>
      </c>
      <c r="D71" s="9">
        <v>-19725.11</v>
      </c>
      <c r="E71" s="10">
        <v>-10897</v>
      </c>
      <c r="F71" s="10">
        <v>8828.11</v>
      </c>
      <c r="G71" s="16">
        <v>181.01413232999909</v>
      </c>
    </row>
    <row r="72" spans="1:7" ht="15" thickBot="1" x14ac:dyDescent="0.4">
      <c r="A72" s="4" t="s">
        <v>65</v>
      </c>
      <c r="B72" s="4" t="s">
        <v>25</v>
      </c>
      <c r="C72" s="13" t="s">
        <v>43</v>
      </c>
      <c r="D72" s="9">
        <v>-38117.360000000001</v>
      </c>
      <c r="E72" s="10">
        <v>-45000</v>
      </c>
      <c r="F72" s="10">
        <v>-6882.64</v>
      </c>
      <c r="G72" s="11">
        <v>84.705244444444446</v>
      </c>
    </row>
    <row r="73" spans="1:7" ht="15" thickBot="1" x14ac:dyDescent="0.4">
      <c r="A73" s="4" t="s">
        <v>65</v>
      </c>
      <c r="B73" s="4" t="s">
        <v>25</v>
      </c>
      <c r="C73" s="13" t="s">
        <v>46</v>
      </c>
      <c r="D73" s="9">
        <v>-16761.48</v>
      </c>
      <c r="E73" s="15"/>
      <c r="F73" s="10">
        <v>16761.48</v>
      </c>
      <c r="G73" s="17" t="s">
        <v>48</v>
      </c>
    </row>
    <row r="74" spans="1:7" ht="15" thickBot="1" x14ac:dyDescent="0.4">
      <c r="A74" s="4" t="s">
        <v>65</v>
      </c>
      <c r="B74" s="4" t="s">
        <v>25</v>
      </c>
      <c r="C74" s="13" t="s">
        <v>47</v>
      </c>
      <c r="D74" s="9">
        <v>-16400</v>
      </c>
      <c r="E74" s="15"/>
      <c r="F74" s="10">
        <v>16400</v>
      </c>
      <c r="G74" s="17" t="s">
        <v>48</v>
      </c>
    </row>
    <row r="75" spans="1:7" ht="15" thickBot="1" x14ac:dyDescent="0.4">
      <c r="A75" s="4" t="s">
        <v>65</v>
      </c>
      <c r="B75" s="4" t="s">
        <v>25</v>
      </c>
      <c r="C75" s="13" t="s">
        <v>51</v>
      </c>
      <c r="D75" s="9">
        <v>-17012</v>
      </c>
      <c r="E75" s="10">
        <v>-21720</v>
      </c>
      <c r="F75" s="10">
        <v>-4708</v>
      </c>
      <c r="G75" s="11">
        <v>78.324125230202583</v>
      </c>
    </row>
    <row r="76" spans="1:7" ht="15" thickBot="1" x14ac:dyDescent="0.4">
      <c r="A76" s="4" t="s">
        <v>78</v>
      </c>
      <c r="B76" s="4" t="s">
        <v>25</v>
      </c>
      <c r="C76" s="8" t="s">
        <v>26</v>
      </c>
      <c r="D76" s="9">
        <v>38691.46</v>
      </c>
      <c r="E76" s="10">
        <v>42074</v>
      </c>
      <c r="F76" s="10">
        <v>3382.54</v>
      </c>
      <c r="G76" s="18">
        <v>91.960498169891139</v>
      </c>
    </row>
    <row r="77" spans="1:7" ht="15" thickBot="1" x14ac:dyDescent="0.4">
      <c r="A77" s="4" t="s">
        <v>78</v>
      </c>
      <c r="B77" s="4" t="s">
        <v>25</v>
      </c>
      <c r="C77" s="12" t="s">
        <v>79</v>
      </c>
      <c r="D77" s="9">
        <v>79618.58</v>
      </c>
      <c r="E77" s="10">
        <v>67137</v>
      </c>
      <c r="F77" s="10">
        <v>-12481.58</v>
      </c>
      <c r="G77" s="16">
        <v>118.59120902036135</v>
      </c>
    </row>
    <row r="78" spans="1:7" ht="15" thickBot="1" x14ac:dyDescent="0.4">
      <c r="A78" s="4" t="s">
        <v>78</v>
      </c>
      <c r="B78" s="4" t="s">
        <v>25</v>
      </c>
      <c r="C78" s="13" t="s">
        <v>186</v>
      </c>
      <c r="D78" s="15"/>
      <c r="E78" s="10">
        <v>738</v>
      </c>
      <c r="F78" s="10">
        <v>738</v>
      </c>
      <c r="G78" s="15"/>
    </row>
    <row r="79" spans="1:7" ht="15" thickBot="1" x14ac:dyDescent="0.4">
      <c r="A79" s="4" t="s">
        <v>78</v>
      </c>
      <c r="B79" s="4" t="s">
        <v>25</v>
      </c>
      <c r="C79" s="13" t="s">
        <v>187</v>
      </c>
      <c r="D79" s="9">
        <v>2052.59</v>
      </c>
      <c r="E79" s="10">
        <v>4133</v>
      </c>
      <c r="F79" s="10">
        <v>2080.41</v>
      </c>
      <c r="G79" s="11">
        <v>49.663440600048389</v>
      </c>
    </row>
    <row r="80" spans="1:7" ht="15" thickBot="1" x14ac:dyDescent="0.4">
      <c r="A80" s="4" t="s">
        <v>78</v>
      </c>
      <c r="B80" s="4" t="s">
        <v>25</v>
      </c>
      <c r="C80" s="13" t="s">
        <v>80</v>
      </c>
      <c r="D80" s="9">
        <v>77119.990000000005</v>
      </c>
      <c r="E80" s="10">
        <v>61197</v>
      </c>
      <c r="F80" s="10">
        <v>-15922.99</v>
      </c>
      <c r="G80" s="16">
        <v>126.01923296893638</v>
      </c>
    </row>
    <row r="81" spans="1:7" ht="15" thickBot="1" x14ac:dyDescent="0.4">
      <c r="A81" s="4" t="s">
        <v>78</v>
      </c>
      <c r="B81" s="4" t="s">
        <v>25</v>
      </c>
      <c r="C81" s="14" t="s">
        <v>188</v>
      </c>
      <c r="D81" s="9">
        <v>67508.75</v>
      </c>
      <c r="E81" s="10">
        <v>53800</v>
      </c>
      <c r="F81" s="10">
        <v>-13708.75</v>
      </c>
      <c r="G81" s="16">
        <v>125.48094795539033</v>
      </c>
    </row>
    <row r="82" spans="1:7" ht="15" thickBot="1" x14ac:dyDescent="0.4">
      <c r="A82" s="4" t="s">
        <v>78</v>
      </c>
      <c r="B82" s="4" t="s">
        <v>25</v>
      </c>
      <c r="C82" s="14" t="s">
        <v>81</v>
      </c>
      <c r="D82" s="9">
        <v>6572.39</v>
      </c>
      <c r="E82" s="10">
        <v>7398</v>
      </c>
      <c r="F82" s="10">
        <v>825.61</v>
      </c>
      <c r="G82" s="11">
        <v>88.840091916734252</v>
      </c>
    </row>
    <row r="83" spans="1:7" ht="15" thickBot="1" x14ac:dyDescent="0.4">
      <c r="A83" s="4" t="s">
        <v>78</v>
      </c>
      <c r="B83" s="4" t="s">
        <v>25</v>
      </c>
      <c r="C83" s="14" t="s">
        <v>82</v>
      </c>
      <c r="D83" s="9">
        <v>3038.85</v>
      </c>
      <c r="E83" s="10">
        <v>-1</v>
      </c>
      <c r="F83" s="10">
        <v>-3039.85</v>
      </c>
      <c r="G83" s="11">
        <v>-303885</v>
      </c>
    </row>
    <row r="84" spans="1:7" ht="15" thickBot="1" x14ac:dyDescent="0.4">
      <c r="A84" s="4" t="s">
        <v>78</v>
      </c>
      <c r="B84" s="4" t="s">
        <v>25</v>
      </c>
      <c r="C84" s="13" t="s">
        <v>84</v>
      </c>
      <c r="D84" s="9">
        <v>446</v>
      </c>
      <c r="E84" s="10">
        <v>1069</v>
      </c>
      <c r="F84" s="10">
        <v>623</v>
      </c>
      <c r="G84" s="11">
        <v>41.721234798877454</v>
      </c>
    </row>
    <row r="85" spans="1:7" ht="15" thickBot="1" x14ac:dyDescent="0.4">
      <c r="A85" s="4" t="s">
        <v>78</v>
      </c>
      <c r="B85" s="4" t="s">
        <v>25</v>
      </c>
      <c r="C85" s="12" t="s">
        <v>38</v>
      </c>
      <c r="D85" s="9">
        <v>-40927.120000000003</v>
      </c>
      <c r="E85" s="10">
        <v>-25063</v>
      </c>
      <c r="F85" s="10">
        <v>15864.12</v>
      </c>
      <c r="G85" s="16">
        <v>163.29697163148865</v>
      </c>
    </row>
    <row r="86" spans="1:7" ht="15" thickBot="1" x14ac:dyDescent="0.4">
      <c r="A86" s="4" t="s">
        <v>78</v>
      </c>
      <c r="B86" s="4" t="s">
        <v>25</v>
      </c>
      <c r="C86" s="13" t="s">
        <v>41</v>
      </c>
      <c r="D86" s="9">
        <v>-29063.919999999998</v>
      </c>
      <c r="E86" s="10">
        <v>-25063</v>
      </c>
      <c r="F86" s="10">
        <v>4000.92</v>
      </c>
      <c r="G86" s="16">
        <v>115.96345210070622</v>
      </c>
    </row>
    <row r="87" spans="1:7" ht="15" thickBot="1" x14ac:dyDescent="0.4">
      <c r="A87" s="4" t="s">
        <v>78</v>
      </c>
      <c r="B87" s="4" t="s">
        <v>25</v>
      </c>
      <c r="C87" s="13" t="s">
        <v>42</v>
      </c>
      <c r="D87" s="9">
        <v>-11823.2</v>
      </c>
      <c r="E87" s="15"/>
      <c r="F87" s="10">
        <v>11823.2</v>
      </c>
      <c r="G87" s="17" t="s">
        <v>48</v>
      </c>
    </row>
    <row r="88" spans="1:7" ht="15" thickBot="1" x14ac:dyDescent="0.4">
      <c r="A88" s="4" t="s">
        <v>78</v>
      </c>
      <c r="B88" s="4" t="s">
        <v>25</v>
      </c>
      <c r="C88" s="13" t="s">
        <v>43</v>
      </c>
      <c r="D88" s="9">
        <v>-40</v>
      </c>
      <c r="E88" s="15"/>
      <c r="F88" s="10">
        <v>40</v>
      </c>
      <c r="G88" s="17" t="s">
        <v>48</v>
      </c>
    </row>
    <row r="89" spans="1:7" ht="15" thickBot="1" x14ac:dyDescent="0.4">
      <c r="A89" s="4" t="s">
        <v>85</v>
      </c>
      <c r="B89" s="4" t="s">
        <v>25</v>
      </c>
      <c r="C89" s="8" t="s">
        <v>26</v>
      </c>
      <c r="D89" s="9">
        <v>-1471892.61</v>
      </c>
      <c r="E89" s="10">
        <v>-1297375</v>
      </c>
      <c r="F89" s="10">
        <v>174517.61</v>
      </c>
      <c r="G89" s="16">
        <v>113.45159340976973</v>
      </c>
    </row>
    <row r="90" spans="1:7" ht="15" thickBot="1" x14ac:dyDescent="0.4">
      <c r="A90" s="4" t="s">
        <v>85</v>
      </c>
      <c r="B90" s="4" t="s">
        <v>25</v>
      </c>
      <c r="C90" s="12" t="s">
        <v>86</v>
      </c>
      <c r="D90" s="9">
        <v>511712.12</v>
      </c>
      <c r="E90" s="10">
        <v>648578</v>
      </c>
      <c r="F90" s="10">
        <v>136865.88</v>
      </c>
      <c r="G90" s="11">
        <v>78.897545090952818</v>
      </c>
    </row>
    <row r="91" spans="1:7" ht="15" thickBot="1" x14ac:dyDescent="0.4">
      <c r="A91" s="4" t="s">
        <v>85</v>
      </c>
      <c r="B91" s="4" t="s">
        <v>25</v>
      </c>
      <c r="C91" s="13" t="s">
        <v>189</v>
      </c>
      <c r="D91" s="9">
        <v>0</v>
      </c>
      <c r="E91" s="15"/>
      <c r="F91" s="10">
        <v>0</v>
      </c>
      <c r="G91" s="17" t="s">
        <v>48</v>
      </c>
    </row>
    <row r="92" spans="1:7" ht="15" thickBot="1" x14ac:dyDescent="0.4">
      <c r="A92" s="4" t="s">
        <v>85</v>
      </c>
      <c r="B92" s="4" t="s">
        <v>25</v>
      </c>
      <c r="C92" s="13" t="s">
        <v>87</v>
      </c>
      <c r="D92" s="9">
        <v>11447.63</v>
      </c>
      <c r="E92" s="10">
        <v>20000</v>
      </c>
      <c r="F92" s="10">
        <v>8552.3700000000008</v>
      </c>
      <c r="G92" s="11">
        <v>57.238149999999997</v>
      </c>
    </row>
    <row r="93" spans="1:7" ht="15" thickBot="1" x14ac:dyDescent="0.4">
      <c r="A93" s="4" t="s">
        <v>85</v>
      </c>
      <c r="B93" s="4" t="s">
        <v>25</v>
      </c>
      <c r="C93" s="13" t="s">
        <v>88</v>
      </c>
      <c r="D93" s="9">
        <v>65672.399999999994</v>
      </c>
      <c r="E93" s="10">
        <v>40000</v>
      </c>
      <c r="F93" s="10">
        <v>-25672.400000000001</v>
      </c>
      <c r="G93" s="16">
        <v>164.18100000000001</v>
      </c>
    </row>
    <row r="94" spans="1:7" ht="15" thickBot="1" x14ac:dyDescent="0.4">
      <c r="A94" s="4" t="s">
        <v>85</v>
      </c>
      <c r="B94" s="4" t="s">
        <v>25</v>
      </c>
      <c r="C94" s="13" t="s">
        <v>89</v>
      </c>
      <c r="D94" s="9">
        <v>399701.25</v>
      </c>
      <c r="E94" s="10">
        <v>497491</v>
      </c>
      <c r="F94" s="10">
        <v>97789.75</v>
      </c>
      <c r="G94" s="11">
        <v>80.343413247676835</v>
      </c>
    </row>
    <row r="95" spans="1:7" ht="15" thickBot="1" x14ac:dyDescent="0.4">
      <c r="A95" s="4" t="s">
        <v>85</v>
      </c>
      <c r="B95" s="4" t="s">
        <v>25</v>
      </c>
      <c r="C95" s="14" t="s">
        <v>90</v>
      </c>
      <c r="D95" s="9">
        <v>107552.36</v>
      </c>
      <c r="E95" s="10">
        <v>204855</v>
      </c>
      <c r="F95" s="10">
        <v>97302.64</v>
      </c>
      <c r="G95" s="11">
        <v>52.501701203290132</v>
      </c>
    </row>
    <row r="96" spans="1:7" ht="15" thickBot="1" x14ac:dyDescent="0.4">
      <c r="A96" s="4" t="s">
        <v>85</v>
      </c>
      <c r="B96" s="4" t="s">
        <v>25</v>
      </c>
      <c r="C96" s="14" t="s">
        <v>91</v>
      </c>
      <c r="D96" s="9">
        <v>15177.48</v>
      </c>
      <c r="E96" s="10">
        <v>15684</v>
      </c>
      <c r="F96" s="10">
        <v>506.52</v>
      </c>
      <c r="G96" s="18">
        <v>96.770466717674068</v>
      </c>
    </row>
    <row r="97" spans="1:7" ht="15" thickBot="1" x14ac:dyDescent="0.4">
      <c r="A97" s="4" t="s">
        <v>85</v>
      </c>
      <c r="B97" s="4" t="s">
        <v>25</v>
      </c>
      <c r="C97" s="14" t="s">
        <v>92</v>
      </c>
      <c r="D97" s="9">
        <v>111856.06</v>
      </c>
      <c r="E97" s="10">
        <v>107847</v>
      </c>
      <c r="F97" s="10">
        <v>-4009.06</v>
      </c>
      <c r="G97" s="16">
        <v>103.71735885096479</v>
      </c>
    </row>
    <row r="98" spans="1:7" ht="15" thickBot="1" x14ac:dyDescent="0.4">
      <c r="A98" s="4" t="s">
        <v>85</v>
      </c>
      <c r="B98" s="4" t="s">
        <v>25</v>
      </c>
      <c r="C98" s="14" t="s">
        <v>93</v>
      </c>
      <c r="D98" s="9">
        <v>46648.98</v>
      </c>
      <c r="E98" s="10">
        <v>45869</v>
      </c>
      <c r="F98" s="10">
        <v>-779.98</v>
      </c>
      <c r="G98" s="16">
        <v>101.70045128518171</v>
      </c>
    </row>
    <row r="99" spans="1:7" ht="15" thickBot="1" x14ac:dyDescent="0.4">
      <c r="A99" s="4" t="s">
        <v>85</v>
      </c>
      <c r="B99" s="4" t="s">
        <v>25</v>
      </c>
      <c r="C99" s="14" t="s">
        <v>94</v>
      </c>
      <c r="D99" s="9">
        <v>7591.02</v>
      </c>
      <c r="E99" s="10">
        <v>23666</v>
      </c>
      <c r="F99" s="10">
        <v>16074.98</v>
      </c>
      <c r="G99" s="11">
        <v>32.075635933406573</v>
      </c>
    </row>
    <row r="100" spans="1:7" ht="15" thickBot="1" x14ac:dyDescent="0.4">
      <c r="A100" s="4" t="s">
        <v>85</v>
      </c>
      <c r="B100" s="4" t="s">
        <v>25</v>
      </c>
      <c r="C100" s="14" t="s">
        <v>95</v>
      </c>
      <c r="D100" s="9">
        <v>110875.35</v>
      </c>
      <c r="E100" s="10">
        <v>99570</v>
      </c>
      <c r="F100" s="10">
        <v>-11305.35</v>
      </c>
      <c r="G100" s="16">
        <v>111.35417294365773</v>
      </c>
    </row>
    <row r="101" spans="1:7" ht="15" thickBot="1" x14ac:dyDescent="0.4">
      <c r="A101" s="4" t="s">
        <v>85</v>
      </c>
      <c r="B101" s="4" t="s">
        <v>25</v>
      </c>
      <c r="C101" s="13" t="s">
        <v>97</v>
      </c>
      <c r="D101" s="9">
        <v>21835.48</v>
      </c>
      <c r="E101" s="10">
        <v>26184</v>
      </c>
      <c r="F101" s="10">
        <v>4348.5200000000004</v>
      </c>
      <c r="G101" s="11">
        <v>83.39245340666055</v>
      </c>
    </row>
    <row r="102" spans="1:7" ht="15" thickBot="1" x14ac:dyDescent="0.4">
      <c r="A102" s="4" t="s">
        <v>85</v>
      </c>
      <c r="B102" s="4" t="s">
        <v>25</v>
      </c>
      <c r="C102" s="13" t="s">
        <v>98</v>
      </c>
      <c r="D102" s="9">
        <v>13055.36</v>
      </c>
      <c r="E102" s="10">
        <v>64903</v>
      </c>
      <c r="F102" s="10">
        <v>51847.64</v>
      </c>
      <c r="G102" s="11">
        <v>20.115187279478608</v>
      </c>
    </row>
    <row r="103" spans="1:7" ht="15" thickBot="1" x14ac:dyDescent="0.4">
      <c r="A103" s="4" t="s">
        <v>85</v>
      </c>
      <c r="B103" s="4" t="s">
        <v>25</v>
      </c>
      <c r="C103" s="12" t="s">
        <v>38</v>
      </c>
      <c r="D103" s="9">
        <v>-1983604.73</v>
      </c>
      <c r="E103" s="10">
        <v>-1945953</v>
      </c>
      <c r="F103" s="10">
        <v>37651.730000000003</v>
      </c>
      <c r="G103" s="16">
        <v>101.9348735555278</v>
      </c>
    </row>
    <row r="104" spans="1:7" ht="15" thickBot="1" x14ac:dyDescent="0.4">
      <c r="A104" s="4" t="s">
        <v>85</v>
      </c>
      <c r="B104" s="4" t="s">
        <v>25</v>
      </c>
      <c r="C104" s="13" t="s">
        <v>39</v>
      </c>
      <c r="D104" s="9">
        <v>-85993</v>
      </c>
      <c r="E104" s="10">
        <v>-80993</v>
      </c>
      <c r="F104" s="10">
        <v>5000</v>
      </c>
      <c r="G104" s="16">
        <v>106.17337300754386</v>
      </c>
    </row>
    <row r="105" spans="1:7" ht="15" thickBot="1" x14ac:dyDescent="0.4">
      <c r="A105" s="4" t="s">
        <v>85</v>
      </c>
      <c r="B105" s="4" t="s">
        <v>25</v>
      </c>
      <c r="C105" s="13" t="s">
        <v>41</v>
      </c>
      <c r="D105" s="9">
        <v>-1150732.6599999999</v>
      </c>
      <c r="E105" s="10">
        <v>-1246260</v>
      </c>
      <c r="F105" s="10">
        <v>-95527.34</v>
      </c>
      <c r="G105" s="18">
        <v>92.334878757241668</v>
      </c>
    </row>
    <row r="106" spans="1:7" ht="15" thickBot="1" x14ac:dyDescent="0.4">
      <c r="A106" s="4" t="s">
        <v>85</v>
      </c>
      <c r="B106" s="4" t="s">
        <v>25</v>
      </c>
      <c r="C106" s="13" t="s">
        <v>42</v>
      </c>
      <c r="D106" s="9">
        <v>-103559.23</v>
      </c>
      <c r="E106" s="10">
        <v>-10951</v>
      </c>
      <c r="F106" s="10">
        <v>92608.23</v>
      </c>
      <c r="G106" s="16">
        <v>945.66003104739298</v>
      </c>
    </row>
    <row r="107" spans="1:7" ht="15" thickBot="1" x14ac:dyDescent="0.4">
      <c r="A107" s="4" t="s">
        <v>85</v>
      </c>
      <c r="B107" s="4" t="s">
        <v>25</v>
      </c>
      <c r="C107" s="13" t="s">
        <v>43</v>
      </c>
      <c r="D107" s="9">
        <v>-503965.94</v>
      </c>
      <c r="E107" s="10">
        <v>-550000</v>
      </c>
      <c r="F107" s="10">
        <v>-46034.06</v>
      </c>
      <c r="G107" s="18">
        <v>91.630170909090907</v>
      </c>
    </row>
    <row r="108" spans="1:7" ht="15" thickBot="1" x14ac:dyDescent="0.4">
      <c r="A108" s="4" t="s">
        <v>85</v>
      </c>
      <c r="B108" s="4" t="s">
        <v>25</v>
      </c>
      <c r="C108" s="13" t="s">
        <v>190</v>
      </c>
      <c r="D108" s="9">
        <v>-10000</v>
      </c>
      <c r="E108" s="15"/>
      <c r="F108" s="10">
        <v>10000</v>
      </c>
      <c r="G108" s="17" t="s">
        <v>48</v>
      </c>
    </row>
    <row r="109" spans="1:7" ht="15" thickBot="1" x14ac:dyDescent="0.4">
      <c r="A109" s="4" t="s">
        <v>85</v>
      </c>
      <c r="B109" s="4" t="s">
        <v>25</v>
      </c>
      <c r="C109" s="13" t="s">
        <v>45</v>
      </c>
      <c r="D109" s="9">
        <v>-5360</v>
      </c>
      <c r="E109" s="10">
        <v>-843</v>
      </c>
      <c r="F109" s="10">
        <v>4517</v>
      </c>
      <c r="G109" s="16">
        <v>635.82443653618031</v>
      </c>
    </row>
    <row r="110" spans="1:7" ht="15" thickBot="1" x14ac:dyDescent="0.4">
      <c r="A110" s="4" t="s">
        <v>85</v>
      </c>
      <c r="B110" s="4" t="s">
        <v>25</v>
      </c>
      <c r="C110" s="13" t="s">
        <v>46</v>
      </c>
      <c r="D110" s="9">
        <v>-35913.9</v>
      </c>
      <c r="E110" s="10">
        <v>-1906</v>
      </c>
      <c r="F110" s="10">
        <v>34007.9</v>
      </c>
      <c r="G110" s="16">
        <v>1884.2549842602309</v>
      </c>
    </row>
    <row r="111" spans="1:7" ht="15" thickBot="1" x14ac:dyDescent="0.4">
      <c r="A111" s="4" t="s">
        <v>85</v>
      </c>
      <c r="B111" s="4" t="s">
        <v>25</v>
      </c>
      <c r="C111" s="13" t="s">
        <v>47</v>
      </c>
      <c r="D111" s="9">
        <v>-40000</v>
      </c>
      <c r="E111" s="15"/>
      <c r="F111" s="10">
        <v>40000</v>
      </c>
      <c r="G111" s="17" t="s">
        <v>48</v>
      </c>
    </row>
    <row r="112" spans="1:7" ht="15" thickBot="1" x14ac:dyDescent="0.4">
      <c r="A112" s="4" t="s">
        <v>85</v>
      </c>
      <c r="B112" s="4" t="s">
        <v>25</v>
      </c>
      <c r="C112" s="13" t="s">
        <v>51</v>
      </c>
      <c r="D112" s="9">
        <v>-48080</v>
      </c>
      <c r="E112" s="10">
        <v>-55000</v>
      </c>
      <c r="F112" s="10">
        <v>-6920</v>
      </c>
      <c r="G112" s="11">
        <v>87.418181818181822</v>
      </c>
    </row>
    <row r="113" spans="1:7" ht="15" thickBot="1" x14ac:dyDescent="0.4">
      <c r="A113" s="4" t="s">
        <v>99</v>
      </c>
      <c r="B113" s="4" t="s">
        <v>25</v>
      </c>
      <c r="C113" s="8" t="s">
        <v>26</v>
      </c>
      <c r="D113" s="9">
        <v>-424864.36</v>
      </c>
      <c r="E113" s="10">
        <v>-423224</v>
      </c>
      <c r="F113" s="10">
        <v>1640.36</v>
      </c>
      <c r="G113" s="16">
        <v>100.38758671530915</v>
      </c>
    </row>
    <row r="114" spans="1:7" ht="15" thickBot="1" x14ac:dyDescent="0.4">
      <c r="A114" s="4" t="s">
        <v>99</v>
      </c>
      <c r="B114" s="4" t="s">
        <v>25</v>
      </c>
      <c r="C114" s="12" t="s">
        <v>100</v>
      </c>
      <c r="D114" s="9">
        <v>220234.88</v>
      </c>
      <c r="E114" s="10">
        <v>248108</v>
      </c>
      <c r="F114" s="10">
        <v>27873.119999999999</v>
      </c>
      <c r="G114" s="11">
        <v>88.765731052606128</v>
      </c>
    </row>
    <row r="115" spans="1:7" ht="15" thickBot="1" x14ac:dyDescent="0.4">
      <c r="A115" s="4" t="s">
        <v>99</v>
      </c>
      <c r="B115" s="4" t="s">
        <v>25</v>
      </c>
      <c r="C115" s="13" t="s">
        <v>101</v>
      </c>
      <c r="D115" s="9">
        <v>9073.1299999999992</v>
      </c>
      <c r="E115" s="10">
        <v>8537</v>
      </c>
      <c r="F115" s="10">
        <v>-536.13</v>
      </c>
      <c r="G115" s="16">
        <v>106.28007496778729</v>
      </c>
    </row>
    <row r="116" spans="1:7" ht="15" thickBot="1" x14ac:dyDescent="0.4">
      <c r="A116" s="4" t="s">
        <v>99</v>
      </c>
      <c r="B116" s="4" t="s">
        <v>25</v>
      </c>
      <c r="C116" s="13" t="s">
        <v>102</v>
      </c>
      <c r="D116" s="9">
        <v>10895.96</v>
      </c>
      <c r="E116" s="10">
        <v>13000</v>
      </c>
      <c r="F116" s="10">
        <v>2104.04</v>
      </c>
      <c r="G116" s="11">
        <v>83.81507692307693</v>
      </c>
    </row>
    <row r="117" spans="1:7" ht="15" thickBot="1" x14ac:dyDescent="0.4">
      <c r="A117" s="4" t="s">
        <v>99</v>
      </c>
      <c r="B117" s="4" t="s">
        <v>25</v>
      </c>
      <c r="C117" s="13" t="s">
        <v>103</v>
      </c>
      <c r="D117" s="9">
        <v>185324.42</v>
      </c>
      <c r="E117" s="10">
        <v>187817</v>
      </c>
      <c r="F117" s="10">
        <v>2492.58</v>
      </c>
      <c r="G117" s="18">
        <v>98.672867738277148</v>
      </c>
    </row>
    <row r="118" spans="1:7" ht="15" thickBot="1" x14ac:dyDescent="0.4">
      <c r="A118" s="4" t="s">
        <v>99</v>
      </c>
      <c r="B118" s="4" t="s">
        <v>25</v>
      </c>
      <c r="C118" s="14" t="s">
        <v>104</v>
      </c>
      <c r="D118" s="9">
        <v>62625.98</v>
      </c>
      <c r="E118" s="10">
        <v>116423</v>
      </c>
      <c r="F118" s="10">
        <v>53797.02</v>
      </c>
      <c r="G118" s="11">
        <v>53.791759360263868</v>
      </c>
    </row>
    <row r="119" spans="1:7" ht="15" thickBot="1" x14ac:dyDescent="0.4">
      <c r="A119" s="4" t="s">
        <v>99</v>
      </c>
      <c r="B119" s="4" t="s">
        <v>25</v>
      </c>
      <c r="C119" s="14" t="s">
        <v>105</v>
      </c>
      <c r="D119" s="9">
        <v>113.75</v>
      </c>
      <c r="E119" s="10">
        <v>2562</v>
      </c>
      <c r="F119" s="10">
        <v>2448.25</v>
      </c>
      <c r="G119" s="11">
        <v>4.4398907103825138</v>
      </c>
    </row>
    <row r="120" spans="1:7" ht="15" thickBot="1" x14ac:dyDescent="0.4">
      <c r="A120" s="4" t="s">
        <v>99</v>
      </c>
      <c r="B120" s="4" t="s">
        <v>25</v>
      </c>
      <c r="C120" s="14" t="s">
        <v>106</v>
      </c>
      <c r="D120" s="9">
        <v>70845.47</v>
      </c>
      <c r="E120" s="10">
        <v>41865</v>
      </c>
      <c r="F120" s="10">
        <v>-28980.47</v>
      </c>
      <c r="G120" s="16">
        <v>169.22362355189298</v>
      </c>
    </row>
    <row r="121" spans="1:7" ht="15" thickBot="1" x14ac:dyDescent="0.4">
      <c r="A121" s="4" t="s">
        <v>99</v>
      </c>
      <c r="B121" s="4" t="s">
        <v>25</v>
      </c>
      <c r="C121" s="14" t="s">
        <v>107</v>
      </c>
      <c r="D121" s="9">
        <v>3409.04</v>
      </c>
      <c r="E121" s="10">
        <v>4084</v>
      </c>
      <c r="F121" s="10">
        <v>674.96</v>
      </c>
      <c r="G121" s="11">
        <v>83.47306562193927</v>
      </c>
    </row>
    <row r="122" spans="1:7" ht="15" thickBot="1" x14ac:dyDescent="0.4">
      <c r="A122" s="4" t="s">
        <v>99</v>
      </c>
      <c r="B122" s="4" t="s">
        <v>25</v>
      </c>
      <c r="C122" s="14" t="s">
        <v>108</v>
      </c>
      <c r="D122" s="9">
        <v>48330.18</v>
      </c>
      <c r="E122" s="10">
        <v>22883</v>
      </c>
      <c r="F122" s="10">
        <v>-25447.18</v>
      </c>
      <c r="G122" s="16">
        <v>211.20561115238385</v>
      </c>
    </row>
    <row r="123" spans="1:7" ht="15" thickBot="1" x14ac:dyDescent="0.4">
      <c r="A123" s="4" t="s">
        <v>99</v>
      </c>
      <c r="B123" s="4" t="s">
        <v>25</v>
      </c>
      <c r="C123" s="13" t="s">
        <v>110</v>
      </c>
      <c r="D123" s="9">
        <v>14941.37</v>
      </c>
      <c r="E123" s="10">
        <v>18754</v>
      </c>
      <c r="F123" s="10">
        <v>3812.63</v>
      </c>
      <c r="G123" s="11">
        <v>79.670310333795456</v>
      </c>
    </row>
    <row r="124" spans="1:7" ht="15" thickBot="1" x14ac:dyDescent="0.4">
      <c r="A124" s="4" t="s">
        <v>99</v>
      </c>
      <c r="B124" s="4" t="s">
        <v>25</v>
      </c>
      <c r="C124" s="13" t="s">
        <v>111</v>
      </c>
      <c r="D124" s="15"/>
      <c r="E124" s="10">
        <v>20000</v>
      </c>
      <c r="F124" s="10">
        <v>20000</v>
      </c>
      <c r="G124" s="15"/>
    </row>
    <row r="125" spans="1:7" ht="15" thickBot="1" x14ac:dyDescent="0.4">
      <c r="A125" s="4" t="s">
        <v>99</v>
      </c>
      <c r="B125" s="4" t="s">
        <v>25</v>
      </c>
      <c r="C125" s="12" t="s">
        <v>38</v>
      </c>
      <c r="D125" s="9">
        <v>-645099.24</v>
      </c>
      <c r="E125" s="10">
        <v>-671332</v>
      </c>
      <c r="F125" s="10">
        <v>-26232.76</v>
      </c>
      <c r="G125" s="18">
        <v>96.092431166695462</v>
      </c>
    </row>
    <row r="126" spans="1:7" ht="15" thickBot="1" x14ac:dyDescent="0.4">
      <c r="A126" s="4" t="s">
        <v>99</v>
      </c>
      <c r="B126" s="4" t="s">
        <v>25</v>
      </c>
      <c r="C126" s="13" t="s">
        <v>39</v>
      </c>
      <c r="D126" s="9">
        <v>-143400</v>
      </c>
      <c r="E126" s="10">
        <v>-136520</v>
      </c>
      <c r="F126" s="10">
        <v>6880</v>
      </c>
      <c r="G126" s="16">
        <v>105.03955464400821</v>
      </c>
    </row>
    <row r="127" spans="1:7" ht="15" thickBot="1" x14ac:dyDescent="0.4">
      <c r="A127" s="4" t="s">
        <v>99</v>
      </c>
      <c r="B127" s="4" t="s">
        <v>25</v>
      </c>
      <c r="C127" s="13" t="s">
        <v>41</v>
      </c>
      <c r="D127" s="9">
        <v>-322500.05</v>
      </c>
      <c r="E127" s="10">
        <v>-436852</v>
      </c>
      <c r="F127" s="10">
        <v>-114351.95</v>
      </c>
      <c r="G127" s="11">
        <v>73.823640500672994</v>
      </c>
    </row>
    <row r="128" spans="1:7" ht="15" thickBot="1" x14ac:dyDescent="0.4">
      <c r="A128" s="4" t="s">
        <v>99</v>
      </c>
      <c r="B128" s="4" t="s">
        <v>25</v>
      </c>
      <c r="C128" s="13" t="s">
        <v>42</v>
      </c>
      <c r="D128" s="9">
        <v>-6490.66</v>
      </c>
      <c r="E128" s="10">
        <v>-15320</v>
      </c>
      <c r="F128" s="10">
        <v>-8829.34</v>
      </c>
      <c r="G128" s="11">
        <v>42.367232375979114</v>
      </c>
    </row>
    <row r="129" spans="1:7" ht="15" thickBot="1" x14ac:dyDescent="0.4">
      <c r="A129" s="4" t="s">
        <v>99</v>
      </c>
      <c r="B129" s="4" t="s">
        <v>25</v>
      </c>
      <c r="C129" s="13" t="s">
        <v>43</v>
      </c>
      <c r="D129" s="9">
        <v>-27696.400000000001</v>
      </c>
      <c r="E129" s="10">
        <v>-50000</v>
      </c>
      <c r="F129" s="10">
        <v>-22303.599999999999</v>
      </c>
      <c r="G129" s="11">
        <v>55.392800000000001</v>
      </c>
    </row>
    <row r="130" spans="1:7" ht="15" thickBot="1" x14ac:dyDescent="0.4">
      <c r="A130" s="4" t="s">
        <v>99</v>
      </c>
      <c r="B130" s="4" t="s">
        <v>25</v>
      </c>
      <c r="C130" s="13" t="s">
        <v>45</v>
      </c>
      <c r="D130" s="9">
        <v>-5800</v>
      </c>
      <c r="E130" s="10">
        <v>-7640</v>
      </c>
      <c r="F130" s="10">
        <v>-1840</v>
      </c>
      <c r="G130" s="11">
        <v>75.916230366492144</v>
      </c>
    </row>
    <row r="131" spans="1:7" ht="15" thickBot="1" x14ac:dyDescent="0.4">
      <c r="A131" s="4" t="s">
        <v>99</v>
      </c>
      <c r="B131" s="4" t="s">
        <v>25</v>
      </c>
      <c r="C131" s="13" t="s">
        <v>46</v>
      </c>
      <c r="D131" s="9">
        <v>-33807.29</v>
      </c>
      <c r="E131" s="15"/>
      <c r="F131" s="10">
        <v>33807.29</v>
      </c>
      <c r="G131" s="17" t="s">
        <v>48</v>
      </c>
    </row>
    <row r="132" spans="1:7" ht="15" thickBot="1" x14ac:dyDescent="0.4">
      <c r="A132" s="4" t="s">
        <v>99</v>
      </c>
      <c r="B132" s="4" t="s">
        <v>25</v>
      </c>
      <c r="C132" s="13" t="s">
        <v>47</v>
      </c>
      <c r="D132" s="9">
        <v>-9600</v>
      </c>
      <c r="E132" s="15"/>
      <c r="F132" s="10">
        <v>9600</v>
      </c>
      <c r="G132" s="17" t="s">
        <v>48</v>
      </c>
    </row>
    <row r="133" spans="1:7" ht="15" thickBot="1" x14ac:dyDescent="0.4">
      <c r="A133" s="4" t="s">
        <v>99</v>
      </c>
      <c r="B133" s="4" t="s">
        <v>25</v>
      </c>
      <c r="C133" s="13" t="s">
        <v>112</v>
      </c>
      <c r="D133" s="9">
        <v>-14000</v>
      </c>
      <c r="E133" s="15"/>
      <c r="F133" s="10">
        <v>14000</v>
      </c>
      <c r="G133" s="17" t="s">
        <v>48</v>
      </c>
    </row>
    <row r="134" spans="1:7" ht="15" thickBot="1" x14ac:dyDescent="0.4">
      <c r="A134" s="4" t="s">
        <v>99</v>
      </c>
      <c r="B134" s="4" t="s">
        <v>25</v>
      </c>
      <c r="C134" s="13" t="s">
        <v>113</v>
      </c>
      <c r="D134" s="9">
        <v>-23216</v>
      </c>
      <c r="E134" s="10">
        <v>-25000</v>
      </c>
      <c r="F134" s="10">
        <v>-1784</v>
      </c>
      <c r="G134" s="18">
        <v>92.864000000000004</v>
      </c>
    </row>
    <row r="135" spans="1:7" ht="15" thickBot="1" x14ac:dyDescent="0.4">
      <c r="A135" s="4" t="s">
        <v>99</v>
      </c>
      <c r="B135" s="4" t="s">
        <v>25</v>
      </c>
      <c r="C135" s="13" t="s">
        <v>114</v>
      </c>
      <c r="D135" s="9">
        <v>98677.37</v>
      </c>
      <c r="E135" s="15"/>
      <c r="F135" s="10">
        <v>-98677.37</v>
      </c>
      <c r="G135" s="17" t="s">
        <v>48</v>
      </c>
    </row>
    <row r="136" spans="1:7" ht="15" thickBot="1" x14ac:dyDescent="0.4">
      <c r="A136" s="4" t="s">
        <v>99</v>
      </c>
      <c r="B136" s="4" t="s">
        <v>25</v>
      </c>
      <c r="C136" s="13" t="s">
        <v>115</v>
      </c>
      <c r="D136" s="9">
        <v>-157266.21</v>
      </c>
      <c r="E136" s="15"/>
      <c r="F136" s="10">
        <v>157266.21</v>
      </c>
      <c r="G136" s="17" t="s">
        <v>48</v>
      </c>
    </row>
    <row r="137" spans="1:7" ht="15" thickBot="1" x14ac:dyDescent="0.4">
      <c r="A137" s="4" t="s">
        <v>116</v>
      </c>
      <c r="B137" s="4" t="s">
        <v>25</v>
      </c>
      <c r="C137" s="8" t="s">
        <v>39</v>
      </c>
      <c r="D137" s="9">
        <v>-9497.08</v>
      </c>
      <c r="E137" s="10">
        <v>-9497</v>
      </c>
      <c r="F137" s="10">
        <v>0.08</v>
      </c>
      <c r="G137" s="16">
        <v>100.00084237127514</v>
      </c>
    </row>
    <row r="138" spans="1:7" ht="15" thickBot="1" x14ac:dyDescent="0.4">
      <c r="A138" s="4" t="s">
        <v>117</v>
      </c>
      <c r="B138" s="4" t="s">
        <v>25</v>
      </c>
      <c r="C138" s="8" t="s">
        <v>118</v>
      </c>
      <c r="D138" s="9">
        <v>412.5</v>
      </c>
      <c r="E138" s="15"/>
      <c r="F138" s="10">
        <v>-412.5</v>
      </c>
      <c r="G138" s="17" t="s">
        <v>48</v>
      </c>
    </row>
    <row r="139" spans="1:7" ht="15" thickBot="1" x14ac:dyDescent="0.4">
      <c r="A139" s="4" t="s">
        <v>117</v>
      </c>
      <c r="B139" s="4" t="s">
        <v>25</v>
      </c>
      <c r="C139" s="12" t="s">
        <v>39</v>
      </c>
      <c r="D139" s="9">
        <v>0</v>
      </c>
      <c r="E139" s="15"/>
      <c r="F139" s="10">
        <v>0</v>
      </c>
      <c r="G139" s="17" t="s">
        <v>48</v>
      </c>
    </row>
    <row r="140" spans="1:7" ht="15" thickBot="1" x14ac:dyDescent="0.4">
      <c r="A140" s="4" t="s">
        <v>117</v>
      </c>
      <c r="B140" s="4" t="s">
        <v>25</v>
      </c>
      <c r="C140" s="12" t="s">
        <v>118</v>
      </c>
      <c r="D140" s="9">
        <v>412.5</v>
      </c>
      <c r="E140" s="15"/>
      <c r="F140" s="10">
        <v>-412.5</v>
      </c>
      <c r="G140" s="17" t="s">
        <v>48</v>
      </c>
    </row>
    <row r="141" spans="1:7" ht="15" thickBot="1" x14ac:dyDescent="0.4">
      <c r="A141" s="4" t="s">
        <v>119</v>
      </c>
      <c r="B141" s="4" t="s">
        <v>25</v>
      </c>
      <c r="C141" s="8" t="s">
        <v>119</v>
      </c>
      <c r="D141" s="9">
        <v>1769.25</v>
      </c>
      <c r="E141" s="10">
        <v>15823</v>
      </c>
      <c r="F141" s="10">
        <v>14053.75</v>
      </c>
      <c r="G141" s="11">
        <v>11.181507931492131</v>
      </c>
    </row>
    <row r="142" spans="1:7" ht="15" thickBot="1" x14ac:dyDescent="0.4">
      <c r="A142" s="4" t="s">
        <v>120</v>
      </c>
      <c r="B142" s="4" t="s">
        <v>25</v>
      </c>
      <c r="C142" s="8" t="s">
        <v>26</v>
      </c>
      <c r="D142" s="9">
        <v>-1185245.93</v>
      </c>
      <c r="E142" s="10">
        <v>-986740</v>
      </c>
      <c r="F142" s="10">
        <v>198505.93</v>
      </c>
      <c r="G142" s="16">
        <v>120.11734904838154</v>
      </c>
    </row>
    <row r="143" spans="1:7" ht="15" thickBot="1" x14ac:dyDescent="0.4">
      <c r="A143" s="4" t="s">
        <v>120</v>
      </c>
      <c r="B143" s="4" t="s">
        <v>25</v>
      </c>
      <c r="C143" s="12" t="s">
        <v>121</v>
      </c>
      <c r="D143" s="9">
        <v>703838.83</v>
      </c>
      <c r="E143" s="10">
        <v>797124</v>
      </c>
      <c r="F143" s="10">
        <v>93285.17</v>
      </c>
      <c r="G143" s="11">
        <v>88.297282480517467</v>
      </c>
    </row>
    <row r="144" spans="1:7" ht="15" thickBot="1" x14ac:dyDescent="0.4">
      <c r="A144" s="4" t="s">
        <v>120</v>
      </c>
      <c r="B144" s="4" t="s">
        <v>25</v>
      </c>
      <c r="C144" s="13" t="s">
        <v>191</v>
      </c>
      <c r="D144" s="9">
        <v>0</v>
      </c>
      <c r="E144" s="15"/>
      <c r="F144" s="10">
        <v>0</v>
      </c>
      <c r="G144" s="17" t="s">
        <v>48</v>
      </c>
    </row>
    <row r="145" spans="1:7" ht="15" thickBot="1" x14ac:dyDescent="0.4">
      <c r="A145" s="4" t="s">
        <v>120</v>
      </c>
      <c r="B145" s="4" t="s">
        <v>25</v>
      </c>
      <c r="C145" s="13" t="s">
        <v>122</v>
      </c>
      <c r="D145" s="9">
        <v>21740.33</v>
      </c>
      <c r="E145" s="10">
        <v>16506</v>
      </c>
      <c r="F145" s="10">
        <v>-5234.33</v>
      </c>
      <c r="G145" s="16">
        <v>131.71168060099359</v>
      </c>
    </row>
    <row r="146" spans="1:7" ht="15" thickBot="1" x14ac:dyDescent="0.4">
      <c r="A146" s="4" t="s">
        <v>120</v>
      </c>
      <c r="B146" s="4" t="s">
        <v>25</v>
      </c>
      <c r="C146" s="13" t="s">
        <v>123</v>
      </c>
      <c r="D146" s="9">
        <v>38212.36</v>
      </c>
      <c r="E146" s="10">
        <v>30000</v>
      </c>
      <c r="F146" s="10">
        <v>-8212.36</v>
      </c>
      <c r="G146" s="16">
        <v>127.37453333333333</v>
      </c>
    </row>
    <row r="147" spans="1:7" ht="15" thickBot="1" x14ac:dyDescent="0.4">
      <c r="A147" s="4" t="s">
        <v>120</v>
      </c>
      <c r="B147" s="4" t="s">
        <v>25</v>
      </c>
      <c r="C147" s="13" t="s">
        <v>124</v>
      </c>
      <c r="D147" s="9">
        <v>596923.80000000005</v>
      </c>
      <c r="E147" s="10">
        <v>650715</v>
      </c>
      <c r="F147" s="10">
        <v>53791.199999999997</v>
      </c>
      <c r="G147" s="18">
        <v>91.733523892948526</v>
      </c>
    </row>
    <row r="148" spans="1:7" ht="15" thickBot="1" x14ac:dyDescent="0.4">
      <c r="A148" s="4" t="s">
        <v>120</v>
      </c>
      <c r="B148" s="4" t="s">
        <v>25</v>
      </c>
      <c r="C148" s="14" t="s">
        <v>125</v>
      </c>
      <c r="D148" s="9">
        <v>240913.63</v>
      </c>
      <c r="E148" s="10">
        <v>175368</v>
      </c>
      <c r="F148" s="10">
        <v>-65545.63</v>
      </c>
      <c r="G148" s="16">
        <v>137.37604922220703</v>
      </c>
    </row>
    <row r="149" spans="1:7" ht="15" thickBot="1" x14ac:dyDescent="0.4">
      <c r="A149" s="4" t="s">
        <v>120</v>
      </c>
      <c r="B149" s="4" t="s">
        <v>25</v>
      </c>
      <c r="C149" s="14" t="s">
        <v>126</v>
      </c>
      <c r="D149" s="9">
        <v>152560.25</v>
      </c>
      <c r="E149" s="10">
        <v>160925</v>
      </c>
      <c r="F149" s="10">
        <v>8364.75</v>
      </c>
      <c r="G149" s="18">
        <v>94.802081715084668</v>
      </c>
    </row>
    <row r="150" spans="1:7" ht="15" thickBot="1" x14ac:dyDescent="0.4">
      <c r="A150" s="4" t="s">
        <v>120</v>
      </c>
      <c r="B150" s="4" t="s">
        <v>25</v>
      </c>
      <c r="C150" s="14" t="s">
        <v>127</v>
      </c>
      <c r="D150" s="9">
        <v>29893.68</v>
      </c>
      <c r="E150" s="10">
        <v>137380</v>
      </c>
      <c r="F150" s="10">
        <v>107486.32</v>
      </c>
      <c r="G150" s="11">
        <v>21.759848595137573</v>
      </c>
    </row>
    <row r="151" spans="1:7" ht="15" thickBot="1" x14ac:dyDescent="0.4">
      <c r="A151" s="4" t="s">
        <v>120</v>
      </c>
      <c r="B151" s="4" t="s">
        <v>25</v>
      </c>
      <c r="C151" s="14" t="s">
        <v>128</v>
      </c>
      <c r="D151" s="9">
        <v>67887.899999999994</v>
      </c>
      <c r="E151" s="10">
        <v>40689</v>
      </c>
      <c r="F151" s="10">
        <v>-27198.9</v>
      </c>
      <c r="G151" s="16">
        <v>166.8458305684583</v>
      </c>
    </row>
    <row r="152" spans="1:7" ht="15" thickBot="1" x14ac:dyDescent="0.4">
      <c r="A152" s="4" t="s">
        <v>120</v>
      </c>
      <c r="B152" s="4" t="s">
        <v>25</v>
      </c>
      <c r="C152" s="14" t="s">
        <v>130</v>
      </c>
      <c r="D152" s="9">
        <v>105668.34</v>
      </c>
      <c r="E152" s="10">
        <v>136353</v>
      </c>
      <c r="F152" s="10">
        <v>30684.66</v>
      </c>
      <c r="G152" s="11">
        <v>77.496160700534645</v>
      </c>
    </row>
    <row r="153" spans="1:7" ht="15" thickBot="1" x14ac:dyDescent="0.4">
      <c r="A153" s="4" t="s">
        <v>120</v>
      </c>
      <c r="B153" s="4" t="s">
        <v>25</v>
      </c>
      <c r="C153" s="13" t="s">
        <v>131</v>
      </c>
      <c r="D153" s="9">
        <v>26962.34</v>
      </c>
      <c r="E153" s="10">
        <v>35000</v>
      </c>
      <c r="F153" s="10">
        <v>8037.66</v>
      </c>
      <c r="G153" s="11">
        <v>77.035257142857148</v>
      </c>
    </row>
    <row r="154" spans="1:7" ht="15" thickBot="1" x14ac:dyDescent="0.4">
      <c r="A154" s="4" t="s">
        <v>120</v>
      </c>
      <c r="B154" s="4" t="s">
        <v>25</v>
      </c>
      <c r="C154" s="13" t="s">
        <v>132</v>
      </c>
      <c r="D154" s="9">
        <v>20000</v>
      </c>
      <c r="E154" s="10">
        <v>64903</v>
      </c>
      <c r="F154" s="10">
        <v>44903</v>
      </c>
      <c r="G154" s="11">
        <v>30.815216553934334</v>
      </c>
    </row>
    <row r="155" spans="1:7" ht="15" thickBot="1" x14ac:dyDescent="0.4">
      <c r="A155" s="4" t="s">
        <v>120</v>
      </c>
      <c r="B155" s="4" t="s">
        <v>25</v>
      </c>
      <c r="C155" s="12" t="s">
        <v>38</v>
      </c>
      <c r="D155" s="9">
        <v>-1889084.76</v>
      </c>
      <c r="E155" s="10">
        <v>-1783864</v>
      </c>
      <c r="F155" s="10">
        <v>105220.76</v>
      </c>
      <c r="G155" s="16">
        <v>105.89847432315467</v>
      </c>
    </row>
    <row r="156" spans="1:7" ht="15" thickBot="1" x14ac:dyDescent="0.4">
      <c r="A156" s="4" t="s">
        <v>120</v>
      </c>
      <c r="B156" s="4" t="s">
        <v>25</v>
      </c>
      <c r="C156" s="13" t="s">
        <v>39</v>
      </c>
      <c r="D156" s="9">
        <v>-188895.53</v>
      </c>
      <c r="E156" s="10">
        <v>-104953</v>
      </c>
      <c r="F156" s="10">
        <v>83942.53</v>
      </c>
      <c r="G156" s="16">
        <v>179.98106771602528</v>
      </c>
    </row>
    <row r="157" spans="1:7" ht="15" thickBot="1" x14ac:dyDescent="0.4">
      <c r="A157" s="4" t="s">
        <v>120</v>
      </c>
      <c r="B157" s="4" t="s">
        <v>25</v>
      </c>
      <c r="C157" s="13" t="s">
        <v>41</v>
      </c>
      <c r="D157" s="9">
        <v>-1149134.1599999999</v>
      </c>
      <c r="E157" s="10">
        <v>-1121554</v>
      </c>
      <c r="F157" s="10">
        <v>27580.16</v>
      </c>
      <c r="G157" s="16">
        <v>102.45910228129898</v>
      </c>
    </row>
    <row r="158" spans="1:7" ht="15" thickBot="1" x14ac:dyDescent="0.4">
      <c r="A158" s="4" t="s">
        <v>120</v>
      </c>
      <c r="B158" s="4" t="s">
        <v>25</v>
      </c>
      <c r="C158" s="13" t="s">
        <v>42</v>
      </c>
      <c r="D158" s="9">
        <v>-59465.89</v>
      </c>
      <c r="E158" s="10">
        <v>-23675</v>
      </c>
      <c r="F158" s="10">
        <v>35790.89</v>
      </c>
      <c r="G158" s="16">
        <v>251.17588173178459</v>
      </c>
    </row>
    <row r="159" spans="1:7" ht="15" thickBot="1" x14ac:dyDescent="0.4">
      <c r="A159" s="4" t="s">
        <v>120</v>
      </c>
      <c r="B159" s="4" t="s">
        <v>25</v>
      </c>
      <c r="C159" s="13" t="s">
        <v>43</v>
      </c>
      <c r="D159" s="9">
        <v>-228502.21</v>
      </c>
      <c r="E159" s="10">
        <v>-225000</v>
      </c>
      <c r="F159" s="10">
        <v>3502.21</v>
      </c>
      <c r="G159" s="16">
        <v>101.55653777777778</v>
      </c>
    </row>
    <row r="160" spans="1:7" ht="15" thickBot="1" x14ac:dyDescent="0.4">
      <c r="A160" s="4" t="s">
        <v>120</v>
      </c>
      <c r="B160" s="4" t="s">
        <v>25</v>
      </c>
      <c r="C160" s="13" t="s">
        <v>45</v>
      </c>
      <c r="D160" s="9">
        <v>-11296</v>
      </c>
      <c r="E160" s="10">
        <v>-7200</v>
      </c>
      <c r="F160" s="10">
        <v>4096</v>
      </c>
      <c r="G160" s="16">
        <v>156.88888888888889</v>
      </c>
    </row>
    <row r="161" spans="1:7" ht="15" thickBot="1" x14ac:dyDescent="0.4">
      <c r="A161" s="4" t="s">
        <v>120</v>
      </c>
      <c r="B161" s="4" t="s">
        <v>25</v>
      </c>
      <c r="C161" s="13" t="s">
        <v>46</v>
      </c>
      <c r="D161" s="9">
        <v>-40103.75</v>
      </c>
      <c r="E161" s="10">
        <v>-34501</v>
      </c>
      <c r="F161" s="10">
        <v>5602.75</v>
      </c>
      <c r="G161" s="16">
        <v>116.23938436567056</v>
      </c>
    </row>
    <row r="162" spans="1:7" ht="15" thickBot="1" x14ac:dyDescent="0.4">
      <c r="A162" s="4" t="s">
        <v>120</v>
      </c>
      <c r="B162" s="4" t="s">
        <v>25</v>
      </c>
      <c r="C162" s="13" t="s">
        <v>47</v>
      </c>
      <c r="D162" s="9">
        <v>-77600</v>
      </c>
      <c r="E162" s="15"/>
      <c r="F162" s="10">
        <v>77600</v>
      </c>
      <c r="G162" s="17" t="s">
        <v>48</v>
      </c>
    </row>
    <row r="163" spans="1:7" ht="15" thickBot="1" x14ac:dyDescent="0.4">
      <c r="A163" s="4" t="s">
        <v>120</v>
      </c>
      <c r="B163" s="4" t="s">
        <v>25</v>
      </c>
      <c r="C163" s="13" t="s">
        <v>49</v>
      </c>
      <c r="D163" s="9">
        <v>512158.52</v>
      </c>
      <c r="E163" s="10">
        <v>339950</v>
      </c>
      <c r="F163" s="10">
        <v>-172208.52</v>
      </c>
      <c r="G163" s="16">
        <v>150.65701426680394</v>
      </c>
    </row>
    <row r="164" spans="1:7" ht="15" thickBot="1" x14ac:dyDescent="0.4">
      <c r="A164" s="4" t="s">
        <v>120</v>
      </c>
      <c r="B164" s="4" t="s">
        <v>25</v>
      </c>
      <c r="C164" s="13" t="s">
        <v>50</v>
      </c>
      <c r="D164" s="9">
        <v>-572997.74</v>
      </c>
      <c r="E164" s="10">
        <v>-486931</v>
      </c>
      <c r="F164" s="10">
        <v>86066.74</v>
      </c>
      <c r="G164" s="16">
        <v>117.67534619894811</v>
      </c>
    </row>
    <row r="165" spans="1:7" ht="15" thickBot="1" x14ac:dyDescent="0.4">
      <c r="A165" s="4" t="s">
        <v>120</v>
      </c>
      <c r="B165" s="4" t="s">
        <v>25</v>
      </c>
      <c r="C165" s="13" t="s">
        <v>51</v>
      </c>
      <c r="D165" s="9">
        <v>-73248</v>
      </c>
      <c r="E165" s="10">
        <v>-120000</v>
      </c>
      <c r="F165" s="10">
        <v>-46752</v>
      </c>
      <c r="G165" s="11">
        <v>61.04</v>
      </c>
    </row>
    <row r="166" spans="1:7" ht="15" thickBot="1" x14ac:dyDescent="0.4">
      <c r="A166" s="4" t="s">
        <v>192</v>
      </c>
      <c r="B166" s="4" t="s">
        <v>25</v>
      </c>
      <c r="C166" s="8" t="s">
        <v>134</v>
      </c>
      <c r="D166" s="9">
        <v>2674311.6</v>
      </c>
      <c r="E166" s="10">
        <v>1499600</v>
      </c>
      <c r="F166" s="10">
        <v>-1174711.6000000001</v>
      </c>
      <c r="G166" s="16">
        <v>178.33499599893304</v>
      </c>
    </row>
    <row r="167" spans="1:7" ht="15" thickBot="1" x14ac:dyDescent="0.4">
      <c r="A167" s="4" t="s">
        <v>192</v>
      </c>
      <c r="B167" s="4" t="s">
        <v>25</v>
      </c>
      <c r="C167" s="12" t="s">
        <v>135</v>
      </c>
      <c r="D167" s="9">
        <v>275993.58</v>
      </c>
      <c r="E167" s="10">
        <v>334019</v>
      </c>
      <c r="F167" s="10">
        <v>58025.42</v>
      </c>
      <c r="G167" s="11">
        <v>82.628107981881271</v>
      </c>
    </row>
    <row r="168" spans="1:7" ht="15" thickBot="1" x14ac:dyDescent="0.4">
      <c r="A168" s="4" t="s">
        <v>192</v>
      </c>
      <c r="B168" s="4" t="s">
        <v>25</v>
      </c>
      <c r="C168" s="12" t="s">
        <v>136</v>
      </c>
      <c r="D168" s="9">
        <v>161608.4</v>
      </c>
      <c r="E168" s="10">
        <v>152301</v>
      </c>
      <c r="F168" s="10">
        <v>-9307.4</v>
      </c>
      <c r="G168" s="16">
        <v>106.11118771380359</v>
      </c>
    </row>
    <row r="169" spans="1:7" ht="15" thickBot="1" x14ac:dyDescent="0.4">
      <c r="A169" s="4" t="s">
        <v>192</v>
      </c>
      <c r="B169" s="4" t="s">
        <v>25</v>
      </c>
      <c r="C169" s="12" t="s">
        <v>137</v>
      </c>
      <c r="D169" s="9">
        <v>342103.55</v>
      </c>
      <c r="E169" s="10">
        <v>197067</v>
      </c>
      <c r="F169" s="10">
        <v>-145036.54999999999</v>
      </c>
      <c r="G169" s="16">
        <v>173.59758356295066</v>
      </c>
    </row>
    <row r="170" spans="1:7" ht="15" thickBot="1" x14ac:dyDescent="0.4">
      <c r="A170" s="4" t="s">
        <v>192</v>
      </c>
      <c r="B170" s="4" t="s">
        <v>25</v>
      </c>
      <c r="C170" s="13" t="s">
        <v>137</v>
      </c>
      <c r="D170" s="9">
        <v>364037.76</v>
      </c>
      <c r="E170" s="10">
        <v>200000</v>
      </c>
      <c r="F170" s="10">
        <v>-164037.76000000001</v>
      </c>
      <c r="G170" s="16">
        <v>182.01888</v>
      </c>
    </row>
    <row r="171" spans="1:7" ht="15" thickBot="1" x14ac:dyDescent="0.4">
      <c r="A171" s="4" t="s">
        <v>192</v>
      </c>
      <c r="B171" s="4" t="s">
        <v>25</v>
      </c>
      <c r="C171" s="13" t="s">
        <v>193</v>
      </c>
      <c r="D171" s="9">
        <v>0</v>
      </c>
      <c r="E171" s="15"/>
      <c r="F171" s="10">
        <v>0</v>
      </c>
      <c r="G171" s="17" t="s">
        <v>48</v>
      </c>
    </row>
    <row r="172" spans="1:7" ht="15" thickBot="1" x14ac:dyDescent="0.4">
      <c r="A172" s="4" t="s">
        <v>192</v>
      </c>
      <c r="B172" s="4" t="s">
        <v>25</v>
      </c>
      <c r="C172" s="13" t="s">
        <v>194</v>
      </c>
      <c r="D172" s="15"/>
      <c r="E172" s="10">
        <v>100000</v>
      </c>
      <c r="F172" s="10">
        <v>100000</v>
      </c>
      <c r="G172" s="15"/>
    </row>
    <row r="173" spans="1:7" ht="15" thickBot="1" x14ac:dyDescent="0.4">
      <c r="A173" s="4" t="s">
        <v>192</v>
      </c>
      <c r="B173" s="4" t="s">
        <v>25</v>
      </c>
      <c r="C173" s="13" t="s">
        <v>138</v>
      </c>
      <c r="D173" s="9">
        <v>-21934.21</v>
      </c>
      <c r="E173" s="10">
        <v>-102933</v>
      </c>
      <c r="F173" s="10">
        <v>-80998.789999999994</v>
      </c>
      <c r="G173" s="11">
        <v>21.309210845890046</v>
      </c>
    </row>
    <row r="174" spans="1:7" ht="15" thickBot="1" x14ac:dyDescent="0.4">
      <c r="A174" s="4" t="s">
        <v>192</v>
      </c>
      <c r="B174" s="4" t="s">
        <v>25</v>
      </c>
      <c r="C174" s="12" t="s">
        <v>139</v>
      </c>
      <c r="D174" s="9">
        <v>73411.86</v>
      </c>
      <c r="E174" s="10">
        <v>79492</v>
      </c>
      <c r="F174" s="10">
        <v>6080.14</v>
      </c>
      <c r="G174" s="18">
        <v>92.351255472248781</v>
      </c>
    </row>
    <row r="175" spans="1:7" ht="15" thickBot="1" x14ac:dyDescent="0.4">
      <c r="A175" s="4" t="s">
        <v>192</v>
      </c>
      <c r="B175" s="4" t="s">
        <v>25</v>
      </c>
      <c r="C175" s="12" t="s">
        <v>140</v>
      </c>
      <c r="D175" s="9">
        <v>85505</v>
      </c>
      <c r="E175" s="10">
        <v>81976</v>
      </c>
      <c r="F175" s="10">
        <v>-3529</v>
      </c>
      <c r="G175" s="16">
        <v>104.30491851273544</v>
      </c>
    </row>
    <row r="176" spans="1:7" ht="15" thickBot="1" x14ac:dyDescent="0.4">
      <c r="A176" s="4" t="s">
        <v>192</v>
      </c>
      <c r="B176" s="4" t="s">
        <v>25</v>
      </c>
      <c r="C176" s="12" t="s">
        <v>141</v>
      </c>
      <c r="D176" s="9">
        <v>241609</v>
      </c>
      <c r="E176" s="10">
        <v>250000</v>
      </c>
      <c r="F176" s="10">
        <v>8391</v>
      </c>
      <c r="G176" s="18">
        <v>96.643600000000006</v>
      </c>
    </row>
    <row r="177" spans="1:7" ht="15" thickBot="1" x14ac:dyDescent="0.4">
      <c r="A177" s="4" t="s">
        <v>192</v>
      </c>
      <c r="B177" s="4" t="s">
        <v>25</v>
      </c>
      <c r="C177" s="12" t="s">
        <v>142</v>
      </c>
      <c r="D177" s="9">
        <v>-54722.51</v>
      </c>
      <c r="E177" s="10">
        <v>304745</v>
      </c>
      <c r="F177" s="10">
        <v>359467.51</v>
      </c>
      <c r="G177" s="11">
        <v>-17.95681963608919</v>
      </c>
    </row>
    <row r="178" spans="1:7" ht="15" thickBot="1" x14ac:dyDescent="0.4">
      <c r="A178" s="4" t="s">
        <v>192</v>
      </c>
      <c r="B178" s="4" t="s">
        <v>25</v>
      </c>
      <c r="C178" s="12" t="s">
        <v>143</v>
      </c>
      <c r="D178" s="15"/>
      <c r="E178" s="10">
        <v>1910000</v>
      </c>
      <c r="F178" s="10">
        <v>1910000</v>
      </c>
      <c r="G178" s="15"/>
    </row>
    <row r="179" spans="1:7" ht="15" thickBot="1" x14ac:dyDescent="0.4">
      <c r="A179" s="4" t="s">
        <v>192</v>
      </c>
      <c r="B179" s="4" t="s">
        <v>25</v>
      </c>
      <c r="C179" s="12" t="s">
        <v>144</v>
      </c>
      <c r="D179" s="9">
        <v>210265.60000000001</v>
      </c>
      <c r="E179" s="10">
        <v>50000</v>
      </c>
      <c r="F179" s="10">
        <v>-160265.60000000001</v>
      </c>
      <c r="G179" s="16">
        <v>420.53120000000001</v>
      </c>
    </row>
    <row r="180" spans="1:7" ht="15" thickBot="1" x14ac:dyDescent="0.4">
      <c r="A180" s="4" t="s">
        <v>192</v>
      </c>
      <c r="B180" s="4" t="s">
        <v>25</v>
      </c>
      <c r="C180" s="12" t="s">
        <v>145</v>
      </c>
      <c r="D180" s="9">
        <v>79235.600000000006</v>
      </c>
      <c r="E180" s="10">
        <v>50000</v>
      </c>
      <c r="F180" s="10">
        <v>-29235.599999999999</v>
      </c>
      <c r="G180" s="16">
        <v>158.47120000000001</v>
      </c>
    </row>
    <row r="181" spans="1:7" ht="15" thickBot="1" x14ac:dyDescent="0.4">
      <c r="A181" s="4" t="s">
        <v>192</v>
      </c>
      <c r="B181" s="4" t="s">
        <v>25</v>
      </c>
      <c r="C181" s="12" t="s">
        <v>146</v>
      </c>
      <c r="D181" s="9">
        <v>-1881344.56</v>
      </c>
      <c r="E181" s="10">
        <v>-1910000</v>
      </c>
      <c r="F181" s="10">
        <v>-28655.439999999999</v>
      </c>
      <c r="G181" s="18">
        <v>98.499715183246067</v>
      </c>
    </row>
    <row r="182" spans="1:7" ht="15" thickBot="1" x14ac:dyDescent="0.4">
      <c r="A182" s="4" t="s">
        <v>192</v>
      </c>
      <c r="B182" s="4" t="s">
        <v>25</v>
      </c>
      <c r="C182" s="12" t="s">
        <v>147</v>
      </c>
      <c r="D182" s="9">
        <v>2979.21</v>
      </c>
      <c r="E182" s="10">
        <v>0</v>
      </c>
      <c r="F182" s="10">
        <v>-2979.21</v>
      </c>
      <c r="G182" s="17" t="s">
        <v>48</v>
      </c>
    </row>
    <row r="183" spans="1:7" ht="15" thickBot="1" x14ac:dyDescent="0.4">
      <c r="A183" s="4" t="s">
        <v>192</v>
      </c>
      <c r="B183" s="4" t="s">
        <v>25</v>
      </c>
      <c r="C183" s="12" t="s">
        <v>195</v>
      </c>
      <c r="D183" s="9">
        <v>3137666.91</v>
      </c>
      <c r="E183" s="15"/>
      <c r="F183" s="10">
        <v>-3137666.91</v>
      </c>
      <c r="G183" s="17" t="s">
        <v>48</v>
      </c>
    </row>
    <row r="184" spans="1:7" ht="15" thickBot="1" x14ac:dyDescent="0.4">
      <c r="A184" s="4" t="s">
        <v>192</v>
      </c>
      <c r="B184" s="4" t="s">
        <v>25</v>
      </c>
      <c r="C184" s="12" t="s">
        <v>196</v>
      </c>
      <c r="D184" s="9">
        <v>-0.04</v>
      </c>
      <c r="E184" s="15"/>
      <c r="F184" s="10">
        <v>0.04</v>
      </c>
      <c r="G184" s="17" t="s">
        <v>48</v>
      </c>
    </row>
    <row r="185" spans="1:7" ht="15" thickBot="1" x14ac:dyDescent="0.4">
      <c r="A185" s="4" t="s">
        <v>192</v>
      </c>
      <c r="B185" s="4" t="s">
        <v>192</v>
      </c>
      <c r="C185" s="8" t="s">
        <v>149</v>
      </c>
      <c r="D185" s="9">
        <v>5902590.2599999998</v>
      </c>
      <c r="E185" s="10">
        <v>5027807</v>
      </c>
      <c r="F185" s="10">
        <v>-874783.26</v>
      </c>
      <c r="G185" s="16">
        <v>117.39890294118291</v>
      </c>
    </row>
    <row r="186" spans="1:7" ht="15" thickBot="1" x14ac:dyDescent="0.4">
      <c r="A186" s="4" t="s">
        <v>197</v>
      </c>
      <c r="B186" s="4" t="s">
        <v>25</v>
      </c>
      <c r="C186" s="8" t="s">
        <v>197</v>
      </c>
      <c r="D186" s="9">
        <v>113911.19</v>
      </c>
      <c r="E186" s="15"/>
      <c r="F186" s="10">
        <v>-113911.19</v>
      </c>
      <c r="G186" s="17" t="s">
        <v>48</v>
      </c>
    </row>
    <row r="187" spans="1:7" ht="15" thickBot="1" x14ac:dyDescent="0.4">
      <c r="A187" s="4" t="s">
        <v>198</v>
      </c>
      <c r="B187" s="4" t="s">
        <v>25</v>
      </c>
      <c r="C187" s="8" t="s">
        <v>198</v>
      </c>
      <c r="D187" s="9">
        <v>16761.48</v>
      </c>
      <c r="E187" s="15"/>
      <c r="F187" s="10">
        <v>-16761.48</v>
      </c>
      <c r="G187" s="17" t="s">
        <v>48</v>
      </c>
    </row>
    <row r="188" spans="1:7" ht="15" thickBot="1" x14ac:dyDescent="0.4">
      <c r="A188" s="4" t="s">
        <v>199</v>
      </c>
      <c r="B188" s="4" t="s">
        <v>25</v>
      </c>
      <c r="C188" s="8" t="s">
        <v>200</v>
      </c>
      <c r="D188" s="9">
        <v>45657.9</v>
      </c>
      <c r="E188" s="15"/>
      <c r="F188" s="10">
        <v>-45657.9</v>
      </c>
      <c r="G188" s="17" t="s">
        <v>48</v>
      </c>
    </row>
    <row r="189" spans="1:7" ht="15" thickBot="1" x14ac:dyDescent="0.4">
      <c r="A189" s="4" t="s">
        <v>201</v>
      </c>
      <c r="B189" s="4" t="s">
        <v>25</v>
      </c>
      <c r="C189" s="8" t="s">
        <v>201</v>
      </c>
      <c r="D189" s="9">
        <v>33956.29</v>
      </c>
      <c r="E189" s="15"/>
      <c r="F189" s="10">
        <v>-33956.29</v>
      </c>
      <c r="G189" s="17" t="s">
        <v>48</v>
      </c>
    </row>
    <row r="190" spans="1:7" ht="15" thickBot="1" x14ac:dyDescent="0.4">
      <c r="A190" s="4" t="s">
        <v>202</v>
      </c>
      <c r="B190" s="4" t="s">
        <v>25</v>
      </c>
      <c r="C190" s="8" t="s">
        <v>202</v>
      </c>
      <c r="D190" s="9">
        <v>44331.75</v>
      </c>
      <c r="E190" s="15"/>
      <c r="F190" s="10">
        <v>-44331.75</v>
      </c>
      <c r="G190" s="17" t="s">
        <v>48</v>
      </c>
    </row>
    <row r="191" spans="1:7" ht="15" thickBot="1" x14ac:dyDescent="0.4">
      <c r="A191" s="4" t="s">
        <v>150</v>
      </c>
      <c r="B191" s="4" t="s">
        <v>25</v>
      </c>
      <c r="C191" s="8" t="s">
        <v>26</v>
      </c>
      <c r="D191" s="9">
        <v>-1119710.1000000001</v>
      </c>
      <c r="E191" s="10">
        <v>-728939</v>
      </c>
      <c r="F191" s="10">
        <v>390771.1</v>
      </c>
      <c r="G191" s="16">
        <v>153.60820315554525</v>
      </c>
    </row>
    <row r="192" spans="1:7" ht="15" thickBot="1" x14ac:dyDescent="0.4">
      <c r="A192" s="4" t="s">
        <v>150</v>
      </c>
      <c r="B192" s="4" t="s">
        <v>25</v>
      </c>
      <c r="C192" s="12" t="s">
        <v>38</v>
      </c>
      <c r="D192" s="9">
        <v>-1773919.15</v>
      </c>
      <c r="E192" s="10">
        <v>-1454909</v>
      </c>
      <c r="F192" s="10">
        <v>319010.15000000002</v>
      </c>
      <c r="G192" s="16">
        <v>121.92646756601272</v>
      </c>
    </row>
    <row r="193" spans="1:7" ht="15" thickBot="1" x14ac:dyDescent="0.4">
      <c r="A193" s="4" t="s">
        <v>150</v>
      </c>
      <c r="B193" s="4" t="s">
        <v>25</v>
      </c>
      <c r="C193" s="13" t="s">
        <v>41</v>
      </c>
      <c r="D193" s="9">
        <v>-1203205.17</v>
      </c>
      <c r="E193" s="10">
        <v>-1000000</v>
      </c>
      <c r="F193" s="10">
        <v>203205.17</v>
      </c>
      <c r="G193" s="16">
        <v>120.320517</v>
      </c>
    </row>
    <row r="194" spans="1:7" ht="15" thickBot="1" x14ac:dyDescent="0.4">
      <c r="A194" s="4" t="s">
        <v>150</v>
      </c>
      <c r="B194" s="4" t="s">
        <v>25</v>
      </c>
      <c r="C194" s="13" t="s">
        <v>151</v>
      </c>
      <c r="D194" s="9">
        <v>-132526.95000000001</v>
      </c>
      <c r="E194" s="10">
        <v>-100000</v>
      </c>
      <c r="F194" s="10">
        <v>32526.95</v>
      </c>
      <c r="G194" s="16">
        <v>132.52695</v>
      </c>
    </row>
    <row r="195" spans="1:7" ht="15" thickBot="1" x14ac:dyDescent="0.4">
      <c r="A195" s="4" t="s">
        <v>150</v>
      </c>
      <c r="B195" s="4" t="s">
        <v>25</v>
      </c>
      <c r="C195" s="13" t="s">
        <v>39</v>
      </c>
      <c r="D195" s="9">
        <v>-142293.07999999999</v>
      </c>
      <c r="E195" s="10">
        <v>-126293</v>
      </c>
      <c r="F195" s="10">
        <v>16000.08</v>
      </c>
      <c r="G195" s="16">
        <v>112.66901570158282</v>
      </c>
    </row>
    <row r="196" spans="1:7" ht="15" thickBot="1" x14ac:dyDescent="0.4">
      <c r="A196" s="4" t="s">
        <v>150</v>
      </c>
      <c r="B196" s="4" t="s">
        <v>25</v>
      </c>
      <c r="C196" s="13" t="s">
        <v>42</v>
      </c>
      <c r="D196" s="9">
        <v>-91344</v>
      </c>
      <c r="E196" s="10">
        <v>-79032</v>
      </c>
      <c r="F196" s="10">
        <v>12312</v>
      </c>
      <c r="G196" s="16">
        <v>115.57849984816276</v>
      </c>
    </row>
    <row r="197" spans="1:7" ht="15" thickBot="1" x14ac:dyDescent="0.4">
      <c r="A197" s="4" t="s">
        <v>150</v>
      </c>
      <c r="B197" s="4" t="s">
        <v>25</v>
      </c>
      <c r="C197" s="13" t="s">
        <v>45</v>
      </c>
      <c r="D197" s="9">
        <v>-10600</v>
      </c>
      <c r="E197" s="10">
        <v>-15080</v>
      </c>
      <c r="F197" s="10">
        <v>-4480</v>
      </c>
      <c r="G197" s="11">
        <v>70.291777188328908</v>
      </c>
    </row>
    <row r="198" spans="1:7" ht="15" thickBot="1" x14ac:dyDescent="0.4">
      <c r="A198" s="4" t="s">
        <v>150</v>
      </c>
      <c r="B198" s="4" t="s">
        <v>25</v>
      </c>
      <c r="C198" s="13" t="s">
        <v>46</v>
      </c>
      <c r="D198" s="9">
        <v>-140689.26</v>
      </c>
      <c r="E198" s="10">
        <v>-84581</v>
      </c>
      <c r="F198" s="10">
        <v>56108.26</v>
      </c>
      <c r="G198" s="16">
        <v>166.33671864839621</v>
      </c>
    </row>
    <row r="199" spans="1:7" ht="15" thickBot="1" x14ac:dyDescent="0.4">
      <c r="A199" s="4" t="s">
        <v>150</v>
      </c>
      <c r="B199" s="4" t="s">
        <v>25</v>
      </c>
      <c r="C199" s="13" t="s">
        <v>203</v>
      </c>
      <c r="D199" s="9">
        <v>-10000</v>
      </c>
      <c r="E199" s="15"/>
      <c r="F199" s="10">
        <v>10000</v>
      </c>
      <c r="G199" s="17" t="s">
        <v>48</v>
      </c>
    </row>
    <row r="200" spans="1:7" ht="15" thickBot="1" x14ac:dyDescent="0.4">
      <c r="A200" s="4" t="s">
        <v>150</v>
      </c>
      <c r="B200" s="4" t="s">
        <v>25</v>
      </c>
      <c r="C200" s="13" t="s">
        <v>152</v>
      </c>
      <c r="D200" s="9">
        <v>-218532.46</v>
      </c>
      <c r="E200" s="10">
        <v>-206372</v>
      </c>
      <c r="F200" s="10">
        <v>12160.46</v>
      </c>
      <c r="G200" s="16">
        <v>105.89249510592522</v>
      </c>
    </row>
    <row r="201" spans="1:7" ht="15" thickBot="1" x14ac:dyDescent="0.4">
      <c r="A201" s="4" t="s">
        <v>150</v>
      </c>
      <c r="B201" s="4" t="s">
        <v>25</v>
      </c>
      <c r="C201" s="13" t="s">
        <v>153</v>
      </c>
      <c r="D201" s="9">
        <v>175271.77</v>
      </c>
      <c r="E201" s="10">
        <v>156449</v>
      </c>
      <c r="F201" s="10">
        <v>-18822.77</v>
      </c>
      <c r="G201" s="16">
        <v>112.0312498002544</v>
      </c>
    </row>
    <row r="202" spans="1:7" ht="15" thickBot="1" x14ac:dyDescent="0.4">
      <c r="A202" s="4" t="s">
        <v>150</v>
      </c>
      <c r="B202" s="4" t="s">
        <v>25</v>
      </c>
      <c r="C202" s="12" t="s">
        <v>154</v>
      </c>
      <c r="D202" s="9">
        <v>654209.05000000005</v>
      </c>
      <c r="E202" s="10">
        <v>725970</v>
      </c>
      <c r="F202" s="10">
        <v>71760.95</v>
      </c>
      <c r="G202" s="18">
        <v>90.115163161012163</v>
      </c>
    </row>
    <row r="203" spans="1:7" ht="15" thickBot="1" x14ac:dyDescent="0.4">
      <c r="A203" s="4" t="s">
        <v>150</v>
      </c>
      <c r="B203" s="4" t="s">
        <v>25</v>
      </c>
      <c r="C203" s="13" t="s">
        <v>204</v>
      </c>
      <c r="D203" s="9">
        <v>0</v>
      </c>
      <c r="E203" s="10">
        <v>0</v>
      </c>
      <c r="F203" s="10">
        <v>0</v>
      </c>
      <c r="G203" s="17" t="s">
        <v>48</v>
      </c>
    </row>
    <row r="204" spans="1:7" ht="15" thickBot="1" x14ac:dyDescent="0.4">
      <c r="A204" s="4" t="s">
        <v>150</v>
      </c>
      <c r="B204" s="4" t="s">
        <v>25</v>
      </c>
      <c r="C204" s="13" t="s">
        <v>155</v>
      </c>
      <c r="D204" s="9">
        <v>29894.26</v>
      </c>
      <c r="E204" s="10">
        <v>19910</v>
      </c>
      <c r="F204" s="10">
        <v>-9984.26</v>
      </c>
      <c r="G204" s="16">
        <v>150.14696132596686</v>
      </c>
    </row>
    <row r="205" spans="1:7" ht="15" thickBot="1" x14ac:dyDescent="0.4">
      <c r="A205" s="4" t="s">
        <v>150</v>
      </c>
      <c r="B205" s="4" t="s">
        <v>25</v>
      </c>
      <c r="C205" s="13" t="s">
        <v>156</v>
      </c>
      <c r="D205" s="9">
        <v>128370.63</v>
      </c>
      <c r="E205" s="10">
        <v>40000</v>
      </c>
      <c r="F205" s="10">
        <v>-88370.63</v>
      </c>
      <c r="G205" s="16">
        <v>320.92657500000001</v>
      </c>
    </row>
    <row r="206" spans="1:7" ht="15" thickBot="1" x14ac:dyDescent="0.4">
      <c r="A206" s="4" t="s">
        <v>150</v>
      </c>
      <c r="B206" s="4" t="s">
        <v>25</v>
      </c>
      <c r="C206" s="13" t="s">
        <v>157</v>
      </c>
      <c r="D206" s="9">
        <v>529010.93000000005</v>
      </c>
      <c r="E206" s="10">
        <v>671896</v>
      </c>
      <c r="F206" s="10">
        <v>142885.07</v>
      </c>
      <c r="G206" s="11">
        <v>78.734049614821345</v>
      </c>
    </row>
    <row r="207" spans="1:7" ht="15" thickBot="1" x14ac:dyDescent="0.4">
      <c r="A207" s="4" t="s">
        <v>150</v>
      </c>
      <c r="B207" s="4" t="s">
        <v>25</v>
      </c>
      <c r="C207" s="14" t="s">
        <v>158</v>
      </c>
      <c r="D207" s="9">
        <v>186837.65</v>
      </c>
      <c r="E207" s="10">
        <v>262183</v>
      </c>
      <c r="F207" s="10">
        <v>75345.350000000006</v>
      </c>
      <c r="G207" s="11">
        <v>71.262305336349044</v>
      </c>
    </row>
    <row r="208" spans="1:7" ht="15" thickBot="1" x14ac:dyDescent="0.4">
      <c r="A208" s="4" t="s">
        <v>150</v>
      </c>
      <c r="B208" s="4" t="s">
        <v>25</v>
      </c>
      <c r="C208" s="14" t="s">
        <v>159</v>
      </c>
      <c r="D208" s="9">
        <v>22868.560000000001</v>
      </c>
      <c r="E208" s="10">
        <v>32743</v>
      </c>
      <c r="F208" s="10">
        <v>9874.44</v>
      </c>
      <c r="G208" s="11">
        <v>69.842592309806676</v>
      </c>
    </row>
    <row r="209" spans="1:7" ht="15" thickBot="1" x14ac:dyDescent="0.4">
      <c r="A209" s="4" t="s">
        <v>150</v>
      </c>
      <c r="B209" s="4" t="s">
        <v>25</v>
      </c>
      <c r="C209" s="14" t="s">
        <v>160</v>
      </c>
      <c r="D209" s="9">
        <v>137489.01</v>
      </c>
      <c r="E209" s="10">
        <v>172234</v>
      </c>
      <c r="F209" s="10">
        <v>34744.99</v>
      </c>
      <c r="G209" s="11">
        <v>79.82686925926356</v>
      </c>
    </row>
    <row r="210" spans="1:7" ht="15" thickBot="1" x14ac:dyDescent="0.4">
      <c r="A210" s="4" t="s">
        <v>150</v>
      </c>
      <c r="B210" s="4" t="s">
        <v>25</v>
      </c>
      <c r="C210" s="14" t="s">
        <v>161</v>
      </c>
      <c r="D210" s="9">
        <v>58836.76</v>
      </c>
      <c r="E210" s="10">
        <v>63288</v>
      </c>
      <c r="F210" s="10">
        <v>4451.24</v>
      </c>
      <c r="G210" s="18">
        <v>92.966691947920623</v>
      </c>
    </row>
    <row r="211" spans="1:7" ht="15" thickBot="1" x14ac:dyDescent="0.4">
      <c r="A211" s="4" t="s">
        <v>150</v>
      </c>
      <c r="B211" s="4" t="s">
        <v>25</v>
      </c>
      <c r="C211" s="14" t="s">
        <v>162</v>
      </c>
      <c r="D211" s="9">
        <v>32968.49</v>
      </c>
      <c r="E211" s="10">
        <v>30747</v>
      </c>
      <c r="F211" s="10">
        <v>-2221.4899999999998</v>
      </c>
      <c r="G211" s="16">
        <v>107.22506260773409</v>
      </c>
    </row>
    <row r="212" spans="1:7" ht="15" thickBot="1" x14ac:dyDescent="0.4">
      <c r="A212" s="4" t="s">
        <v>150</v>
      </c>
      <c r="B212" s="4" t="s">
        <v>25</v>
      </c>
      <c r="C212" s="14" t="s">
        <v>163</v>
      </c>
      <c r="D212" s="9">
        <v>90010.46</v>
      </c>
      <c r="E212" s="10">
        <v>110701</v>
      </c>
      <c r="F212" s="10">
        <v>20690.54</v>
      </c>
      <c r="G212" s="11">
        <v>81.309527465876556</v>
      </c>
    </row>
    <row r="213" spans="1:7" ht="15" thickBot="1" x14ac:dyDescent="0.4">
      <c r="A213" s="4" t="s">
        <v>150</v>
      </c>
      <c r="B213" s="4" t="s">
        <v>25</v>
      </c>
      <c r="C213" s="13" t="s">
        <v>51</v>
      </c>
      <c r="D213" s="9">
        <v>-98404</v>
      </c>
      <c r="E213" s="10">
        <v>-113528</v>
      </c>
      <c r="F213" s="10">
        <v>-15124</v>
      </c>
      <c r="G213" s="11">
        <v>86.678176308928201</v>
      </c>
    </row>
    <row r="214" spans="1:7" ht="15" thickBot="1" x14ac:dyDescent="0.4">
      <c r="A214" s="4" t="s">
        <v>150</v>
      </c>
      <c r="B214" s="4" t="s">
        <v>25</v>
      </c>
      <c r="C214" s="13" t="s">
        <v>165</v>
      </c>
      <c r="D214" s="9">
        <v>37461.9</v>
      </c>
      <c r="E214" s="10">
        <v>42789</v>
      </c>
      <c r="F214" s="10">
        <v>5327.1</v>
      </c>
      <c r="G214" s="11">
        <v>87.550304984926029</v>
      </c>
    </row>
    <row r="215" spans="1:7" ht="15" thickBot="1" x14ac:dyDescent="0.4">
      <c r="A215" s="4" t="s">
        <v>150</v>
      </c>
      <c r="B215" s="4" t="s">
        <v>25</v>
      </c>
      <c r="C215" s="13" t="s">
        <v>166</v>
      </c>
      <c r="D215" s="9">
        <v>27875.33</v>
      </c>
      <c r="E215" s="10">
        <v>64903</v>
      </c>
      <c r="F215" s="10">
        <v>37027.67</v>
      </c>
      <c r="G215" s="11">
        <v>42.949216523119119</v>
      </c>
    </row>
    <row r="216" spans="1:7" ht="15" thickBot="1" x14ac:dyDescent="0.4">
      <c r="A216" s="4" t="s">
        <v>205</v>
      </c>
      <c r="B216" s="4" t="s">
        <v>25</v>
      </c>
      <c r="C216" s="8" t="s">
        <v>205</v>
      </c>
      <c r="D216" s="9">
        <v>58905.26</v>
      </c>
      <c r="E216" s="15"/>
      <c r="F216" s="10">
        <v>-58905.26</v>
      </c>
      <c r="G216" s="17" t="s">
        <v>48</v>
      </c>
    </row>
    <row r="217" spans="1:7" ht="15" thickBot="1" x14ac:dyDescent="0.4">
      <c r="A217" s="4" t="s">
        <v>167</v>
      </c>
      <c r="B217" s="4" t="s">
        <v>25</v>
      </c>
      <c r="C217" s="8" t="s">
        <v>26</v>
      </c>
      <c r="D217" s="9">
        <v>-241465.97</v>
      </c>
      <c r="E217" s="10">
        <v>-91500</v>
      </c>
      <c r="F217" s="10">
        <v>149965.97</v>
      </c>
      <c r="G217" s="16">
        <v>263.89723497267761</v>
      </c>
    </row>
    <row r="218" spans="1:7" ht="15" thickBot="1" x14ac:dyDescent="0.4">
      <c r="A218" s="4" t="s">
        <v>167</v>
      </c>
      <c r="B218" s="4" t="s">
        <v>25</v>
      </c>
      <c r="C218" s="12" t="s">
        <v>168</v>
      </c>
      <c r="D218" s="9">
        <v>253452.76</v>
      </c>
      <c r="E218" s="10">
        <v>255827</v>
      </c>
      <c r="F218" s="10">
        <v>2374.2399999999998</v>
      </c>
      <c r="G218" s="11">
        <v>99.071935331298107</v>
      </c>
    </row>
    <row r="219" spans="1:7" ht="15" thickBot="1" x14ac:dyDescent="0.4">
      <c r="A219" s="4" t="s">
        <v>167</v>
      </c>
      <c r="B219" s="4" t="s">
        <v>25</v>
      </c>
      <c r="C219" s="13" t="s">
        <v>169</v>
      </c>
      <c r="D219" s="9">
        <v>10101.09</v>
      </c>
      <c r="E219" s="10">
        <v>13468</v>
      </c>
      <c r="F219" s="10">
        <v>3366.91</v>
      </c>
      <c r="G219" s="11">
        <v>75.000668250668255</v>
      </c>
    </row>
    <row r="220" spans="1:7" ht="15" thickBot="1" x14ac:dyDescent="0.4">
      <c r="A220" s="4" t="s">
        <v>167</v>
      </c>
      <c r="B220" s="4" t="s">
        <v>25</v>
      </c>
      <c r="C220" s="13" t="s">
        <v>170</v>
      </c>
      <c r="D220" s="9">
        <v>6196.61</v>
      </c>
      <c r="E220" s="10">
        <v>13577</v>
      </c>
      <c r="F220" s="10">
        <v>7380.39</v>
      </c>
      <c r="G220" s="11">
        <v>45.64049495470281</v>
      </c>
    </row>
    <row r="221" spans="1:7" ht="15" thickBot="1" x14ac:dyDescent="0.4">
      <c r="A221" s="4" t="s">
        <v>167</v>
      </c>
      <c r="B221" s="4" t="s">
        <v>25</v>
      </c>
      <c r="C221" s="13" t="s">
        <v>171</v>
      </c>
      <c r="D221" s="9">
        <v>224361.02</v>
      </c>
      <c r="E221" s="10">
        <v>192253</v>
      </c>
      <c r="F221" s="10">
        <v>-32108.02</v>
      </c>
      <c r="G221" s="16">
        <v>116.7009201416883</v>
      </c>
    </row>
    <row r="222" spans="1:7" ht="15" thickBot="1" x14ac:dyDescent="0.4">
      <c r="A222" s="4" t="s">
        <v>167</v>
      </c>
      <c r="B222" s="4" t="s">
        <v>25</v>
      </c>
      <c r="C222" s="14" t="s">
        <v>172</v>
      </c>
      <c r="D222" s="9">
        <v>123044.5</v>
      </c>
      <c r="E222" s="10">
        <v>111244</v>
      </c>
      <c r="F222" s="10">
        <v>-11800.5</v>
      </c>
      <c r="G222" s="16">
        <v>110.60776311531409</v>
      </c>
    </row>
    <row r="223" spans="1:7" ht="15" thickBot="1" x14ac:dyDescent="0.4">
      <c r="A223" s="4" t="s">
        <v>167</v>
      </c>
      <c r="B223" s="4" t="s">
        <v>25</v>
      </c>
      <c r="C223" s="14" t="s">
        <v>173</v>
      </c>
      <c r="D223" s="15"/>
      <c r="E223" s="10">
        <v>906</v>
      </c>
      <c r="F223" s="10">
        <v>906</v>
      </c>
      <c r="G223" s="15"/>
    </row>
    <row r="224" spans="1:7" ht="15" thickBot="1" x14ac:dyDescent="0.4">
      <c r="A224" s="4" t="s">
        <v>167</v>
      </c>
      <c r="B224" s="4" t="s">
        <v>25</v>
      </c>
      <c r="C224" s="14" t="s">
        <v>174</v>
      </c>
      <c r="D224" s="9">
        <v>49217.21</v>
      </c>
      <c r="E224" s="10">
        <v>41721</v>
      </c>
      <c r="F224" s="10">
        <v>-7496.21</v>
      </c>
      <c r="G224" s="16">
        <v>117.96747441336497</v>
      </c>
    </row>
    <row r="225" spans="1:7" ht="15" thickBot="1" x14ac:dyDescent="0.4">
      <c r="A225" s="4" t="s">
        <v>167</v>
      </c>
      <c r="B225" s="4" t="s">
        <v>25</v>
      </c>
      <c r="C225" s="14" t="s">
        <v>175</v>
      </c>
      <c r="D225" s="9">
        <v>3167.29</v>
      </c>
      <c r="E225" s="10">
        <v>3382</v>
      </c>
      <c r="F225" s="10">
        <v>214.71</v>
      </c>
      <c r="G225" s="18">
        <v>93.651389710230632</v>
      </c>
    </row>
    <row r="226" spans="1:7" ht="15" thickBot="1" x14ac:dyDescent="0.4">
      <c r="A226" s="4" t="s">
        <v>167</v>
      </c>
      <c r="B226" s="4" t="s">
        <v>25</v>
      </c>
      <c r="C226" s="14" t="s">
        <v>176</v>
      </c>
      <c r="D226" s="9">
        <v>48932.02</v>
      </c>
      <c r="E226" s="10">
        <v>35000</v>
      </c>
      <c r="F226" s="10">
        <v>-13932.02</v>
      </c>
      <c r="G226" s="16">
        <v>139.80577142857143</v>
      </c>
    </row>
    <row r="227" spans="1:7" ht="15" thickBot="1" x14ac:dyDescent="0.4">
      <c r="A227" s="4" t="s">
        <v>167</v>
      </c>
      <c r="B227" s="4" t="s">
        <v>25</v>
      </c>
      <c r="C227" s="13" t="s">
        <v>178</v>
      </c>
      <c r="D227" s="9">
        <v>12794.04</v>
      </c>
      <c r="E227" s="10">
        <v>16529</v>
      </c>
      <c r="F227" s="10">
        <v>3734.96</v>
      </c>
      <c r="G227" s="11">
        <v>77.403593683828419</v>
      </c>
    </row>
    <row r="228" spans="1:7" ht="15" thickBot="1" x14ac:dyDescent="0.4">
      <c r="A228" s="4" t="s">
        <v>167</v>
      </c>
      <c r="B228" s="4" t="s">
        <v>25</v>
      </c>
      <c r="C228" s="13" t="s">
        <v>179</v>
      </c>
      <c r="D228" s="15"/>
      <c r="E228" s="10">
        <v>20000</v>
      </c>
      <c r="F228" s="10">
        <v>20000</v>
      </c>
      <c r="G228" s="15"/>
    </row>
    <row r="229" spans="1:7" ht="15" thickBot="1" x14ac:dyDescent="0.4">
      <c r="A229" s="4" t="s">
        <v>167</v>
      </c>
      <c r="B229" s="4" t="s">
        <v>25</v>
      </c>
      <c r="C229" s="12" t="s">
        <v>38</v>
      </c>
      <c r="D229" s="9">
        <v>-494918.73</v>
      </c>
      <c r="E229" s="10">
        <v>-347327</v>
      </c>
      <c r="F229" s="10">
        <v>147591.73000000001</v>
      </c>
      <c r="G229" s="16">
        <v>142.49359537266034</v>
      </c>
    </row>
    <row r="230" spans="1:7" ht="15" thickBot="1" x14ac:dyDescent="0.4">
      <c r="A230" s="4" t="s">
        <v>167</v>
      </c>
      <c r="B230" s="4" t="s">
        <v>25</v>
      </c>
      <c r="C230" s="13" t="s">
        <v>39</v>
      </c>
      <c r="D230" s="9">
        <v>-66118.06</v>
      </c>
      <c r="E230" s="10">
        <v>-63400</v>
      </c>
      <c r="F230" s="10">
        <v>2718.06</v>
      </c>
      <c r="G230" s="16">
        <v>104.28716088328076</v>
      </c>
    </row>
    <row r="231" spans="1:7" ht="15" thickBot="1" x14ac:dyDescent="0.4">
      <c r="A231" s="4" t="s">
        <v>167</v>
      </c>
      <c r="B231" s="4" t="s">
        <v>25</v>
      </c>
      <c r="C231" s="13" t="s">
        <v>41</v>
      </c>
      <c r="D231" s="9">
        <v>-190883.81</v>
      </c>
      <c r="E231" s="10">
        <v>-178924</v>
      </c>
      <c r="F231" s="10">
        <v>11959.81</v>
      </c>
      <c r="G231" s="16">
        <v>106.68429612572936</v>
      </c>
    </row>
    <row r="232" spans="1:7" ht="15" thickBot="1" x14ac:dyDescent="0.4">
      <c r="A232" s="4" t="s">
        <v>167</v>
      </c>
      <c r="B232" s="4" t="s">
        <v>25</v>
      </c>
      <c r="C232" s="13" t="s">
        <v>42</v>
      </c>
      <c r="D232" s="9">
        <v>-32449.439999999999</v>
      </c>
      <c r="E232" s="10">
        <v>-15547</v>
      </c>
      <c r="F232" s="10">
        <v>16902.439999999999</v>
      </c>
      <c r="G232" s="16">
        <v>208.71833794301151</v>
      </c>
    </row>
    <row r="233" spans="1:7" ht="15" thickBot="1" x14ac:dyDescent="0.4">
      <c r="A233" s="4" t="s">
        <v>167</v>
      </c>
      <c r="B233" s="4" t="s">
        <v>25</v>
      </c>
      <c r="C233" s="13" t="s">
        <v>43</v>
      </c>
      <c r="D233" s="9">
        <v>-90490.64</v>
      </c>
      <c r="E233" s="10">
        <v>-55000</v>
      </c>
      <c r="F233" s="10">
        <v>35490.639999999999</v>
      </c>
      <c r="G233" s="16">
        <v>164.52843636363636</v>
      </c>
    </row>
    <row r="234" spans="1:7" ht="15" thickBot="1" x14ac:dyDescent="0.4">
      <c r="A234" s="4" t="s">
        <v>167</v>
      </c>
      <c r="B234" s="4" t="s">
        <v>25</v>
      </c>
      <c r="C234" s="13" t="s">
        <v>45</v>
      </c>
      <c r="D234" s="9">
        <v>-2120</v>
      </c>
      <c r="E234" s="10">
        <v>-1499</v>
      </c>
      <c r="F234" s="10">
        <v>621</v>
      </c>
      <c r="G234" s="16">
        <v>141.42761841227485</v>
      </c>
    </row>
    <row r="235" spans="1:7" ht="15" thickBot="1" x14ac:dyDescent="0.4">
      <c r="A235" s="4" t="s">
        <v>167</v>
      </c>
      <c r="B235" s="4" t="s">
        <v>25</v>
      </c>
      <c r="C235" s="13" t="s">
        <v>46</v>
      </c>
      <c r="D235" s="9">
        <v>-62920.78</v>
      </c>
      <c r="E235" s="15"/>
      <c r="F235" s="10">
        <v>62920.78</v>
      </c>
      <c r="G235" s="17" t="s">
        <v>48</v>
      </c>
    </row>
    <row r="236" spans="1:7" ht="15" thickBot="1" x14ac:dyDescent="0.4">
      <c r="A236" s="4" t="s">
        <v>167</v>
      </c>
      <c r="B236" s="4" t="s">
        <v>25</v>
      </c>
      <c r="C236" s="13" t="s">
        <v>206</v>
      </c>
      <c r="D236" s="9">
        <v>-9600</v>
      </c>
      <c r="E236" s="15"/>
      <c r="F236" s="10">
        <v>9600</v>
      </c>
      <c r="G236" s="17" t="s">
        <v>48</v>
      </c>
    </row>
    <row r="237" spans="1:7" ht="15" thickBot="1" x14ac:dyDescent="0.4">
      <c r="A237" s="4" t="s">
        <v>167</v>
      </c>
      <c r="B237" s="4" t="s">
        <v>25</v>
      </c>
      <c r="C237" s="13" t="s">
        <v>51</v>
      </c>
      <c r="D237" s="9">
        <v>-40336</v>
      </c>
      <c r="E237" s="10">
        <v>-32957</v>
      </c>
      <c r="F237" s="10">
        <v>7379</v>
      </c>
      <c r="G237" s="16">
        <v>122.38978062323633</v>
      </c>
    </row>
    <row r="238" spans="1:7" ht="15" thickBot="1" x14ac:dyDescent="0.4">
      <c r="A238" s="4" t="s">
        <v>207</v>
      </c>
      <c r="B238" s="4" t="s">
        <v>25</v>
      </c>
      <c r="C238" s="8" t="s">
        <v>207</v>
      </c>
      <c r="D238" s="9">
        <v>63681.78</v>
      </c>
      <c r="E238" s="15"/>
      <c r="F238" s="10">
        <v>-63681.78</v>
      </c>
      <c r="G238" s="17" t="s">
        <v>48</v>
      </c>
    </row>
  </sheetData>
  <mergeCells count="2">
    <mergeCell ref="A1:B2"/>
    <mergeCell ref="A4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48C50-A2A1-4343-B338-9A160AB38839}">
  <dimension ref="A1:G210"/>
  <sheetViews>
    <sheetView workbookViewId="0">
      <selection activeCell="C165" sqref="C165"/>
    </sheetView>
  </sheetViews>
  <sheetFormatPr defaultRowHeight="14.5" x14ac:dyDescent="0.35"/>
  <cols>
    <col min="1" max="1" width="28.7265625" bestFit="1" customWidth="1"/>
    <col min="2" max="2" width="26.7265625" bestFit="1" customWidth="1"/>
    <col min="3" max="3" width="33.1796875" bestFit="1" customWidth="1"/>
    <col min="4" max="7" width="11.1796875" bestFit="1" customWidth="1"/>
  </cols>
  <sheetData>
    <row r="1" spans="1:7" ht="40.5" thickBot="1" x14ac:dyDescent="0.4">
      <c r="A1" s="22"/>
      <c r="B1" s="23"/>
      <c r="C1" s="2"/>
      <c r="D1" s="3" t="s">
        <v>14</v>
      </c>
      <c r="E1" s="3" t="s">
        <v>15</v>
      </c>
      <c r="F1" s="3" t="s">
        <v>16</v>
      </c>
      <c r="G1" s="3" t="s">
        <v>17</v>
      </c>
    </row>
    <row r="2" spans="1:7" ht="15" thickBot="1" x14ac:dyDescent="0.4">
      <c r="A2" s="24"/>
      <c r="B2" s="25"/>
      <c r="C2" s="2"/>
      <c r="D2" s="4" t="s">
        <v>18</v>
      </c>
      <c r="E2" s="4" t="s">
        <v>18</v>
      </c>
      <c r="F2" s="4" t="s">
        <v>18</v>
      </c>
      <c r="G2" s="4" t="s">
        <v>18</v>
      </c>
    </row>
    <row r="3" spans="1:7" ht="15" thickBot="1" x14ac:dyDescent="0.4">
      <c r="A3" s="4" t="s">
        <v>19</v>
      </c>
      <c r="B3" s="4" t="s">
        <v>20</v>
      </c>
      <c r="C3" s="4" t="s">
        <v>21</v>
      </c>
      <c r="D3" s="2" t="s">
        <v>22</v>
      </c>
      <c r="E3" s="2" t="s">
        <v>22</v>
      </c>
      <c r="F3" s="2" t="s">
        <v>22</v>
      </c>
      <c r="G3" s="2"/>
    </row>
    <row r="4" spans="1:7" ht="15" thickBot="1" x14ac:dyDescent="0.4">
      <c r="A4" s="26" t="s">
        <v>23</v>
      </c>
      <c r="B4" s="27"/>
      <c r="C4" s="28"/>
      <c r="D4" s="5">
        <v>-334197.78999999998</v>
      </c>
      <c r="E4" s="6">
        <v>289732</v>
      </c>
      <c r="F4" s="6">
        <v>623929.79</v>
      </c>
      <c r="G4" s="7">
        <v>-115.34721397705465</v>
      </c>
    </row>
    <row r="5" spans="1:7" ht="15" thickBot="1" x14ac:dyDescent="0.4">
      <c r="A5" s="4" t="s">
        <v>24</v>
      </c>
      <c r="B5" s="4" t="s">
        <v>25</v>
      </c>
      <c r="C5" s="8" t="s">
        <v>26</v>
      </c>
      <c r="D5" s="9">
        <v>-262687.84000000003</v>
      </c>
      <c r="E5" s="10">
        <v>-1270297</v>
      </c>
      <c r="F5" s="10">
        <v>-1007609.16</v>
      </c>
      <c r="G5" s="11">
        <v>20.679245877145267</v>
      </c>
    </row>
    <row r="6" spans="1:7" ht="15" thickBot="1" x14ac:dyDescent="0.4">
      <c r="A6" s="4" t="s">
        <v>24</v>
      </c>
      <c r="B6" s="4" t="s">
        <v>25</v>
      </c>
      <c r="C6" s="12" t="s">
        <v>24</v>
      </c>
      <c r="D6" s="9">
        <v>234588.01</v>
      </c>
      <c r="E6" s="10">
        <v>1847780</v>
      </c>
      <c r="F6" s="10">
        <v>1613191.99</v>
      </c>
      <c r="G6" s="11">
        <v>12.695667774302136</v>
      </c>
    </row>
    <row r="7" spans="1:7" ht="15" thickBot="1" x14ac:dyDescent="0.4">
      <c r="A7" s="4" t="s">
        <v>24</v>
      </c>
      <c r="B7" s="4" t="s">
        <v>25</v>
      </c>
      <c r="C7" s="13" t="s">
        <v>27</v>
      </c>
      <c r="D7" s="9">
        <v>6887.5</v>
      </c>
      <c r="E7" s="10">
        <v>31715</v>
      </c>
      <c r="F7" s="10">
        <v>24827.5</v>
      </c>
      <c r="G7" s="11">
        <v>21.716853224026487</v>
      </c>
    </row>
    <row r="8" spans="1:7" ht="15" thickBot="1" x14ac:dyDescent="0.4">
      <c r="A8" s="4" t="s">
        <v>24</v>
      </c>
      <c r="B8" s="4" t="s">
        <v>25</v>
      </c>
      <c r="C8" s="13" t="s">
        <v>28</v>
      </c>
      <c r="D8" s="9">
        <v>5379.2</v>
      </c>
      <c r="E8" s="10">
        <v>10000</v>
      </c>
      <c r="F8" s="10">
        <v>4620.8</v>
      </c>
      <c r="G8" s="11">
        <v>53.792000000000002</v>
      </c>
    </row>
    <row r="9" spans="1:7" ht="15" thickBot="1" x14ac:dyDescent="0.4">
      <c r="A9" s="4" t="s">
        <v>24</v>
      </c>
      <c r="B9" s="4" t="s">
        <v>25</v>
      </c>
      <c r="C9" s="13" t="s">
        <v>29</v>
      </c>
      <c r="D9" s="9">
        <v>187785.81</v>
      </c>
      <c r="E9" s="10">
        <v>1663643</v>
      </c>
      <c r="F9" s="10">
        <v>1475857.19</v>
      </c>
      <c r="G9" s="11">
        <v>11.287626612199853</v>
      </c>
    </row>
    <row r="10" spans="1:7" ht="15" thickBot="1" x14ac:dyDescent="0.4">
      <c r="A10" s="4" t="s">
        <v>24</v>
      </c>
      <c r="B10" s="4" t="s">
        <v>25</v>
      </c>
      <c r="C10" s="14" t="s">
        <v>30</v>
      </c>
      <c r="D10" s="9">
        <v>30280.959999999999</v>
      </c>
      <c r="E10" s="10">
        <v>320320</v>
      </c>
      <c r="F10" s="10">
        <v>290039.03999999998</v>
      </c>
      <c r="G10" s="11">
        <v>9.453346653346653</v>
      </c>
    </row>
    <row r="11" spans="1:7" ht="15" thickBot="1" x14ac:dyDescent="0.4">
      <c r="A11" s="4" t="s">
        <v>24</v>
      </c>
      <c r="B11" s="4" t="s">
        <v>25</v>
      </c>
      <c r="C11" s="14" t="s">
        <v>31</v>
      </c>
      <c r="D11" s="9">
        <v>840.06</v>
      </c>
      <c r="E11" s="10">
        <v>95467</v>
      </c>
      <c r="F11" s="10">
        <v>94626.94</v>
      </c>
      <c r="G11" s="11">
        <v>0.87994804487414502</v>
      </c>
    </row>
    <row r="12" spans="1:7" ht="15" thickBot="1" x14ac:dyDescent="0.4">
      <c r="A12" s="4" t="s">
        <v>24</v>
      </c>
      <c r="B12" s="4" t="s">
        <v>25</v>
      </c>
      <c r="C12" s="14" t="s">
        <v>32</v>
      </c>
      <c r="D12" s="9">
        <v>45739.81</v>
      </c>
      <c r="E12" s="10">
        <v>537822</v>
      </c>
      <c r="F12" s="10">
        <v>492082.19</v>
      </c>
      <c r="G12" s="11">
        <v>8.5046372219805058</v>
      </c>
    </row>
    <row r="13" spans="1:7" ht="15" thickBot="1" x14ac:dyDescent="0.4">
      <c r="A13" s="4" t="s">
        <v>24</v>
      </c>
      <c r="B13" s="4" t="s">
        <v>25</v>
      </c>
      <c r="C13" s="14" t="s">
        <v>33</v>
      </c>
      <c r="D13" s="9">
        <v>65269.04</v>
      </c>
      <c r="E13" s="10">
        <v>144156</v>
      </c>
      <c r="F13" s="10">
        <v>78886.960000000006</v>
      </c>
      <c r="G13" s="11">
        <v>45.276672493687393</v>
      </c>
    </row>
    <row r="14" spans="1:7" ht="15" thickBot="1" x14ac:dyDescent="0.4">
      <c r="A14" s="4" t="s">
        <v>24</v>
      </c>
      <c r="B14" s="4" t="s">
        <v>25</v>
      </c>
      <c r="C14" s="14" t="s">
        <v>34</v>
      </c>
      <c r="D14" s="9">
        <v>45655.94</v>
      </c>
      <c r="E14" s="10">
        <v>350878</v>
      </c>
      <c r="F14" s="10">
        <v>305222.06</v>
      </c>
      <c r="G14" s="11">
        <v>13.011912972600163</v>
      </c>
    </row>
    <row r="15" spans="1:7" ht="15" thickBot="1" x14ac:dyDescent="0.4">
      <c r="A15" s="4" t="s">
        <v>24</v>
      </c>
      <c r="B15" s="4" t="s">
        <v>25</v>
      </c>
      <c r="C15" s="14" t="s">
        <v>35</v>
      </c>
      <c r="D15" s="15"/>
      <c r="E15" s="10">
        <v>215000</v>
      </c>
      <c r="F15" s="10">
        <v>215000</v>
      </c>
      <c r="G15" s="15"/>
    </row>
    <row r="16" spans="1:7" ht="15" thickBot="1" x14ac:dyDescent="0.4">
      <c r="A16" s="4" t="s">
        <v>24</v>
      </c>
      <c r="B16" s="4" t="s">
        <v>25</v>
      </c>
      <c r="C16" s="13" t="s">
        <v>36</v>
      </c>
      <c r="D16" s="9">
        <v>566</v>
      </c>
      <c r="E16" s="10">
        <v>92422</v>
      </c>
      <c r="F16" s="10">
        <v>91856</v>
      </c>
      <c r="G16" s="11">
        <v>0.61240830105386168</v>
      </c>
    </row>
    <row r="17" spans="1:7" ht="15" thickBot="1" x14ac:dyDescent="0.4">
      <c r="A17" s="4" t="s">
        <v>24</v>
      </c>
      <c r="B17" s="4" t="s">
        <v>25</v>
      </c>
      <c r="C17" s="13" t="s">
        <v>37</v>
      </c>
      <c r="D17" s="9">
        <v>33969.5</v>
      </c>
      <c r="E17" s="10">
        <v>50000</v>
      </c>
      <c r="F17" s="10">
        <v>16030.5</v>
      </c>
      <c r="G17" s="11">
        <v>67.938999999999993</v>
      </c>
    </row>
    <row r="18" spans="1:7" ht="15" thickBot="1" x14ac:dyDescent="0.4">
      <c r="A18" s="4" t="s">
        <v>24</v>
      </c>
      <c r="B18" s="4" t="s">
        <v>25</v>
      </c>
      <c r="C18" s="12" t="s">
        <v>38</v>
      </c>
      <c r="D18" s="9">
        <v>-497275.85</v>
      </c>
      <c r="E18" s="10">
        <v>-3118077</v>
      </c>
      <c r="F18" s="10">
        <v>-2620801.15</v>
      </c>
      <c r="G18" s="11">
        <v>15.948158111554012</v>
      </c>
    </row>
    <row r="19" spans="1:7" ht="15" thickBot="1" x14ac:dyDescent="0.4">
      <c r="A19" s="4" t="s">
        <v>24</v>
      </c>
      <c r="B19" s="4" t="s">
        <v>25</v>
      </c>
      <c r="C19" s="13" t="s">
        <v>39</v>
      </c>
      <c r="D19" s="9">
        <v>-316071.28999999998</v>
      </c>
      <c r="E19" s="10">
        <v>-800413</v>
      </c>
      <c r="F19" s="10">
        <v>-484341.71</v>
      </c>
      <c r="G19" s="11">
        <v>39.488525298814487</v>
      </c>
    </row>
    <row r="20" spans="1:7" ht="15" thickBot="1" x14ac:dyDescent="0.4">
      <c r="A20" s="4" t="s">
        <v>24</v>
      </c>
      <c r="B20" s="4" t="s">
        <v>25</v>
      </c>
      <c r="C20" s="13" t="s">
        <v>40</v>
      </c>
      <c r="D20" s="9">
        <v>-111756.5</v>
      </c>
      <c r="E20" s="10">
        <v>-111756</v>
      </c>
      <c r="F20" s="10">
        <v>0.5</v>
      </c>
      <c r="G20" s="16">
        <v>100.00044740327141</v>
      </c>
    </row>
    <row r="21" spans="1:7" ht="15" thickBot="1" x14ac:dyDescent="0.4">
      <c r="A21" s="4" t="s">
        <v>24</v>
      </c>
      <c r="B21" s="4" t="s">
        <v>25</v>
      </c>
      <c r="C21" s="13" t="s">
        <v>41</v>
      </c>
      <c r="D21" s="9">
        <v>-1848</v>
      </c>
      <c r="E21" s="10">
        <v>-159810</v>
      </c>
      <c r="F21" s="10">
        <v>-157962</v>
      </c>
      <c r="G21" s="11">
        <v>1.1563731931668857</v>
      </c>
    </row>
    <row r="22" spans="1:7" ht="15" thickBot="1" x14ac:dyDescent="0.4">
      <c r="A22" s="4" t="s">
        <v>24</v>
      </c>
      <c r="B22" s="4" t="s">
        <v>25</v>
      </c>
      <c r="C22" s="13" t="s">
        <v>42</v>
      </c>
      <c r="D22" s="9">
        <v>-42594.6</v>
      </c>
      <c r="E22" s="10">
        <v>-339582</v>
      </c>
      <c r="F22" s="10">
        <v>-296987.40000000002</v>
      </c>
      <c r="G22" s="11">
        <v>12.543244341572874</v>
      </c>
    </row>
    <row r="23" spans="1:7" ht="15" thickBot="1" x14ac:dyDescent="0.4">
      <c r="A23" s="4" t="s">
        <v>24</v>
      </c>
      <c r="B23" s="4" t="s">
        <v>25</v>
      </c>
      <c r="C23" s="13" t="s">
        <v>43</v>
      </c>
      <c r="D23" s="9">
        <v>-35.17</v>
      </c>
      <c r="E23" s="10">
        <v>-1368390</v>
      </c>
      <c r="F23" s="10">
        <v>-1368354.83</v>
      </c>
      <c r="G23" s="11">
        <v>2.5701737077879843E-3</v>
      </c>
    </row>
    <row r="24" spans="1:7" ht="15" thickBot="1" x14ac:dyDescent="0.4">
      <c r="A24" s="4" t="s">
        <v>24</v>
      </c>
      <c r="B24" s="4" t="s">
        <v>25</v>
      </c>
      <c r="C24" s="13" t="s">
        <v>44</v>
      </c>
      <c r="D24" s="9">
        <v>-20000</v>
      </c>
      <c r="E24" s="10">
        <v>-120000</v>
      </c>
      <c r="F24" s="10">
        <v>-100000</v>
      </c>
      <c r="G24" s="11">
        <v>16.666666666666668</v>
      </c>
    </row>
    <row r="25" spans="1:7" ht="15" thickBot="1" x14ac:dyDescent="0.4">
      <c r="A25" s="4" t="s">
        <v>24</v>
      </c>
      <c r="B25" s="4" t="s">
        <v>25</v>
      </c>
      <c r="C25" s="13" t="s">
        <v>45</v>
      </c>
      <c r="D25" s="9">
        <v>-2750</v>
      </c>
      <c r="E25" s="10">
        <v>-6630</v>
      </c>
      <c r="F25" s="10">
        <v>-3880</v>
      </c>
      <c r="G25" s="11">
        <v>41.478129713423833</v>
      </c>
    </row>
    <row r="26" spans="1:7" ht="15" thickBot="1" x14ac:dyDescent="0.4">
      <c r="A26" s="4" t="s">
        <v>24</v>
      </c>
      <c r="B26" s="4" t="s">
        <v>25</v>
      </c>
      <c r="C26" s="13" t="s">
        <v>46</v>
      </c>
      <c r="D26" s="15"/>
      <c r="E26" s="10">
        <v>-10387</v>
      </c>
      <c r="F26" s="10">
        <v>-10387</v>
      </c>
      <c r="G26" s="15"/>
    </row>
    <row r="27" spans="1:7" ht="15" thickBot="1" x14ac:dyDescent="0.4">
      <c r="A27" s="4" t="s">
        <v>24</v>
      </c>
      <c r="B27" s="4" t="s">
        <v>25</v>
      </c>
      <c r="C27" s="13" t="s">
        <v>47</v>
      </c>
      <c r="D27" s="9">
        <v>-1600</v>
      </c>
      <c r="E27" s="15"/>
      <c r="F27" s="10">
        <v>1600</v>
      </c>
      <c r="G27" s="17" t="s">
        <v>48</v>
      </c>
    </row>
    <row r="28" spans="1:7" ht="15" thickBot="1" x14ac:dyDescent="0.4">
      <c r="A28" s="4" t="s">
        <v>24</v>
      </c>
      <c r="B28" s="4" t="s">
        <v>25</v>
      </c>
      <c r="C28" s="13" t="s">
        <v>49</v>
      </c>
      <c r="D28" s="15"/>
      <c r="E28" s="10">
        <v>553785</v>
      </c>
      <c r="F28" s="10">
        <v>553785</v>
      </c>
      <c r="G28" s="15"/>
    </row>
    <row r="29" spans="1:7" ht="15" thickBot="1" x14ac:dyDescent="0.4">
      <c r="A29" s="4" t="s">
        <v>24</v>
      </c>
      <c r="B29" s="4" t="s">
        <v>25</v>
      </c>
      <c r="C29" s="13" t="s">
        <v>50</v>
      </c>
      <c r="D29" s="9">
        <v>-284.29000000000002</v>
      </c>
      <c r="E29" s="10">
        <v>-704894</v>
      </c>
      <c r="F29" s="10">
        <v>-704609.71</v>
      </c>
      <c r="G29" s="11">
        <v>4.0330886629762773E-2</v>
      </c>
    </row>
    <row r="30" spans="1:7" ht="15" thickBot="1" x14ac:dyDescent="0.4">
      <c r="A30" s="4" t="s">
        <v>24</v>
      </c>
      <c r="B30" s="4" t="s">
        <v>25</v>
      </c>
      <c r="C30" s="13" t="s">
        <v>51</v>
      </c>
      <c r="D30" s="9">
        <v>-336</v>
      </c>
      <c r="E30" s="10">
        <v>-50000</v>
      </c>
      <c r="F30" s="10">
        <v>-49664</v>
      </c>
      <c r="G30" s="11">
        <v>0.67200000000000004</v>
      </c>
    </row>
    <row r="31" spans="1:7" ht="15" thickBot="1" x14ac:dyDescent="0.4">
      <c r="A31" s="4" t="s">
        <v>52</v>
      </c>
      <c r="B31" s="4" t="s">
        <v>25</v>
      </c>
      <c r="C31" s="8" t="s">
        <v>26</v>
      </c>
      <c r="D31" s="9">
        <v>-247114.3</v>
      </c>
      <c r="E31" s="10">
        <v>-803051</v>
      </c>
      <c r="F31" s="10">
        <v>-555936.69999999995</v>
      </c>
      <c r="G31" s="11">
        <v>30.771931047965822</v>
      </c>
    </row>
    <row r="32" spans="1:7" ht="15" thickBot="1" x14ac:dyDescent="0.4">
      <c r="A32" s="4" t="s">
        <v>52</v>
      </c>
      <c r="B32" s="4" t="s">
        <v>25</v>
      </c>
      <c r="C32" s="12" t="s">
        <v>53</v>
      </c>
      <c r="D32" s="9">
        <v>56894.12</v>
      </c>
      <c r="E32" s="10">
        <v>678386</v>
      </c>
      <c r="F32" s="10">
        <v>621491.88</v>
      </c>
      <c r="G32" s="11">
        <v>8.3866884045366508</v>
      </c>
    </row>
    <row r="33" spans="1:7" ht="15" thickBot="1" x14ac:dyDescent="0.4">
      <c r="A33" s="4" t="s">
        <v>52</v>
      </c>
      <c r="B33" s="4" t="s">
        <v>25</v>
      </c>
      <c r="C33" s="13" t="s">
        <v>54</v>
      </c>
      <c r="D33" s="9">
        <v>4541.5</v>
      </c>
      <c r="E33" s="10">
        <v>15036</v>
      </c>
      <c r="F33" s="10">
        <v>10494.5</v>
      </c>
      <c r="G33" s="11">
        <v>30.204176642724128</v>
      </c>
    </row>
    <row r="34" spans="1:7" ht="15" thickBot="1" x14ac:dyDescent="0.4">
      <c r="A34" s="4" t="s">
        <v>52</v>
      </c>
      <c r="B34" s="4" t="s">
        <v>25</v>
      </c>
      <c r="C34" s="13" t="s">
        <v>55</v>
      </c>
      <c r="D34" s="9">
        <v>8064.35</v>
      </c>
      <c r="E34" s="10">
        <v>10000</v>
      </c>
      <c r="F34" s="10">
        <v>1935.65</v>
      </c>
      <c r="G34" s="11">
        <v>80.643500000000003</v>
      </c>
    </row>
    <row r="35" spans="1:7" ht="15" thickBot="1" x14ac:dyDescent="0.4">
      <c r="A35" s="4" t="s">
        <v>52</v>
      </c>
      <c r="B35" s="4" t="s">
        <v>25</v>
      </c>
      <c r="C35" s="13" t="s">
        <v>56</v>
      </c>
      <c r="D35" s="9">
        <v>43787.05</v>
      </c>
      <c r="E35" s="10">
        <v>560234</v>
      </c>
      <c r="F35" s="10">
        <v>516446.95</v>
      </c>
      <c r="G35" s="11">
        <v>7.8158501626106238</v>
      </c>
    </row>
    <row r="36" spans="1:7" ht="15" thickBot="1" x14ac:dyDescent="0.4">
      <c r="A36" s="4" t="s">
        <v>52</v>
      </c>
      <c r="B36" s="4" t="s">
        <v>25</v>
      </c>
      <c r="C36" s="14" t="s">
        <v>57</v>
      </c>
      <c r="D36" s="9">
        <v>11357.56</v>
      </c>
      <c r="E36" s="10">
        <v>139617</v>
      </c>
      <c r="F36" s="10">
        <v>128259.44</v>
      </c>
      <c r="G36" s="11">
        <v>8.1347973384329997</v>
      </c>
    </row>
    <row r="37" spans="1:7" ht="15" thickBot="1" x14ac:dyDescent="0.4">
      <c r="A37" s="4" t="s">
        <v>52</v>
      </c>
      <c r="B37" s="4" t="s">
        <v>25</v>
      </c>
      <c r="C37" s="14" t="s">
        <v>58</v>
      </c>
      <c r="D37" s="9">
        <v>682.78</v>
      </c>
      <c r="E37" s="10">
        <v>6406</v>
      </c>
      <c r="F37" s="10">
        <v>5723.22</v>
      </c>
      <c r="G37" s="11">
        <v>10.658445207617858</v>
      </c>
    </row>
    <row r="38" spans="1:7" ht="15" thickBot="1" x14ac:dyDescent="0.4">
      <c r="A38" s="4" t="s">
        <v>52</v>
      </c>
      <c r="B38" s="4" t="s">
        <v>25</v>
      </c>
      <c r="C38" s="14" t="s">
        <v>59</v>
      </c>
      <c r="D38" s="9">
        <v>30270.34</v>
      </c>
      <c r="E38" s="10">
        <v>153885</v>
      </c>
      <c r="F38" s="10">
        <v>123614.66</v>
      </c>
      <c r="G38" s="11">
        <v>19.670754134581017</v>
      </c>
    </row>
    <row r="39" spans="1:7" ht="15" thickBot="1" x14ac:dyDescent="0.4">
      <c r="A39" s="4" t="s">
        <v>52</v>
      </c>
      <c r="B39" s="4" t="s">
        <v>25</v>
      </c>
      <c r="C39" s="14" t="s">
        <v>60</v>
      </c>
      <c r="D39" s="15"/>
      <c r="E39" s="10">
        <v>102996</v>
      </c>
      <c r="F39" s="10">
        <v>102996</v>
      </c>
      <c r="G39" s="15"/>
    </row>
    <row r="40" spans="1:7" ht="15" thickBot="1" x14ac:dyDescent="0.4">
      <c r="A40" s="4" t="s">
        <v>52</v>
      </c>
      <c r="B40" s="4" t="s">
        <v>25</v>
      </c>
      <c r="C40" s="14" t="s">
        <v>61</v>
      </c>
      <c r="D40" s="9">
        <v>1476.37</v>
      </c>
      <c r="E40" s="10">
        <v>82330</v>
      </c>
      <c r="F40" s="10">
        <v>80853.63</v>
      </c>
      <c r="G40" s="11">
        <v>1.7932345439086603</v>
      </c>
    </row>
    <row r="41" spans="1:7" ht="15" thickBot="1" x14ac:dyDescent="0.4">
      <c r="A41" s="4" t="s">
        <v>52</v>
      </c>
      <c r="B41" s="4" t="s">
        <v>25</v>
      </c>
      <c r="C41" s="14" t="s">
        <v>62</v>
      </c>
      <c r="D41" s="15"/>
      <c r="E41" s="10">
        <v>75000</v>
      </c>
      <c r="F41" s="10">
        <v>75000</v>
      </c>
      <c r="G41" s="15"/>
    </row>
    <row r="42" spans="1:7" ht="15" thickBot="1" x14ac:dyDescent="0.4">
      <c r="A42" s="4" t="s">
        <v>52</v>
      </c>
      <c r="B42" s="4" t="s">
        <v>25</v>
      </c>
      <c r="C42" s="13" t="s">
        <v>63</v>
      </c>
      <c r="D42" s="15"/>
      <c r="E42" s="10">
        <v>43116</v>
      </c>
      <c r="F42" s="10">
        <v>43116</v>
      </c>
      <c r="G42" s="15"/>
    </row>
    <row r="43" spans="1:7" ht="15" thickBot="1" x14ac:dyDescent="0.4">
      <c r="A43" s="4" t="s">
        <v>52</v>
      </c>
      <c r="B43" s="4" t="s">
        <v>25</v>
      </c>
      <c r="C43" s="13" t="s">
        <v>64</v>
      </c>
      <c r="D43" s="9">
        <v>501.22</v>
      </c>
      <c r="E43" s="10">
        <v>50000</v>
      </c>
      <c r="F43" s="10">
        <v>49498.78</v>
      </c>
      <c r="G43" s="11">
        <v>1.00244</v>
      </c>
    </row>
    <row r="44" spans="1:7" ht="15" thickBot="1" x14ac:dyDescent="0.4">
      <c r="A44" s="4" t="s">
        <v>52</v>
      </c>
      <c r="B44" s="4" t="s">
        <v>25</v>
      </c>
      <c r="C44" s="12" t="s">
        <v>38</v>
      </c>
      <c r="D44" s="9">
        <v>-304008.42</v>
      </c>
      <c r="E44" s="10">
        <v>-1481437</v>
      </c>
      <c r="F44" s="10">
        <v>-1177428.58</v>
      </c>
      <c r="G44" s="11">
        <v>20.521184498564569</v>
      </c>
    </row>
    <row r="45" spans="1:7" ht="15" thickBot="1" x14ac:dyDescent="0.4">
      <c r="A45" s="4" t="s">
        <v>52</v>
      </c>
      <c r="B45" s="4" t="s">
        <v>25</v>
      </c>
      <c r="C45" s="13" t="s">
        <v>39</v>
      </c>
      <c r="D45" s="9">
        <v>-290073.56</v>
      </c>
      <c r="E45" s="10">
        <v>-329700</v>
      </c>
      <c r="F45" s="10">
        <v>-39626.44</v>
      </c>
      <c r="G45" s="11">
        <v>87.981061571125267</v>
      </c>
    </row>
    <row r="46" spans="1:7" ht="15" thickBot="1" x14ac:dyDescent="0.4">
      <c r="A46" s="4" t="s">
        <v>52</v>
      </c>
      <c r="B46" s="4" t="s">
        <v>25</v>
      </c>
      <c r="C46" s="13" t="s">
        <v>41</v>
      </c>
      <c r="D46" s="9">
        <v>-3265.82</v>
      </c>
      <c r="E46" s="10">
        <v>-673776</v>
      </c>
      <c r="F46" s="10">
        <v>-670510.18000000005</v>
      </c>
      <c r="G46" s="11">
        <v>0.48470411531428842</v>
      </c>
    </row>
    <row r="47" spans="1:7" ht="15" thickBot="1" x14ac:dyDescent="0.4">
      <c r="A47" s="4" t="s">
        <v>52</v>
      </c>
      <c r="B47" s="4" t="s">
        <v>25</v>
      </c>
      <c r="C47" s="13" t="s">
        <v>42</v>
      </c>
      <c r="D47" s="9">
        <v>-9658.2800000000007</v>
      </c>
      <c r="E47" s="10">
        <v>-50000</v>
      </c>
      <c r="F47" s="10">
        <v>-40341.72</v>
      </c>
      <c r="G47" s="11">
        <v>19.316559999999999</v>
      </c>
    </row>
    <row r="48" spans="1:7" ht="15" thickBot="1" x14ac:dyDescent="0.4">
      <c r="A48" s="4" t="s">
        <v>52</v>
      </c>
      <c r="B48" s="4" t="s">
        <v>25</v>
      </c>
      <c r="C48" s="13" t="s">
        <v>43</v>
      </c>
      <c r="D48" s="9">
        <v>29.24</v>
      </c>
      <c r="E48" s="10">
        <v>-198742</v>
      </c>
      <c r="F48" s="10">
        <v>-198771.24</v>
      </c>
      <c r="G48" s="11">
        <v>-1.4712541888478529E-2</v>
      </c>
    </row>
    <row r="49" spans="1:7" ht="15" thickBot="1" x14ac:dyDescent="0.4">
      <c r="A49" s="4" t="s">
        <v>52</v>
      </c>
      <c r="B49" s="4" t="s">
        <v>25</v>
      </c>
      <c r="C49" s="13" t="s">
        <v>45</v>
      </c>
      <c r="D49" s="15"/>
      <c r="E49" s="10">
        <v>-4219</v>
      </c>
      <c r="F49" s="10">
        <v>-4219</v>
      </c>
      <c r="G49" s="15"/>
    </row>
    <row r="50" spans="1:7" ht="15" thickBot="1" x14ac:dyDescent="0.4">
      <c r="A50" s="4" t="s">
        <v>52</v>
      </c>
      <c r="B50" s="4" t="s">
        <v>25</v>
      </c>
      <c r="C50" s="13" t="s">
        <v>51</v>
      </c>
      <c r="D50" s="9">
        <v>-1040</v>
      </c>
      <c r="E50" s="10">
        <v>-225000</v>
      </c>
      <c r="F50" s="10">
        <v>-223960</v>
      </c>
      <c r="G50" s="11">
        <v>0.4622222222222222</v>
      </c>
    </row>
    <row r="51" spans="1:7" ht="15" thickBot="1" x14ac:dyDescent="0.4">
      <c r="A51" s="4" t="s">
        <v>65</v>
      </c>
      <c r="B51" s="4" t="s">
        <v>25</v>
      </c>
      <c r="C51" s="8" t="s">
        <v>26</v>
      </c>
      <c r="D51" s="9">
        <v>-86288.44</v>
      </c>
      <c r="E51" s="10">
        <v>-193097</v>
      </c>
      <c r="F51" s="10">
        <v>-106808.56</v>
      </c>
      <c r="G51" s="11">
        <v>44.686577212489063</v>
      </c>
    </row>
    <row r="52" spans="1:7" ht="15" thickBot="1" x14ac:dyDescent="0.4">
      <c r="A52" s="4" t="s">
        <v>65</v>
      </c>
      <c r="B52" s="4" t="s">
        <v>25</v>
      </c>
      <c r="C52" s="12" t="s">
        <v>66</v>
      </c>
      <c r="D52" s="9">
        <v>12066.08</v>
      </c>
      <c r="E52" s="10">
        <v>200830</v>
      </c>
      <c r="F52" s="10">
        <v>188763.92</v>
      </c>
      <c r="G52" s="11">
        <v>6.0081063586117613</v>
      </c>
    </row>
    <row r="53" spans="1:7" ht="15" thickBot="1" x14ac:dyDescent="0.4">
      <c r="A53" s="4" t="s">
        <v>65</v>
      </c>
      <c r="B53" s="4" t="s">
        <v>25</v>
      </c>
      <c r="C53" s="13" t="s">
        <v>67</v>
      </c>
      <c r="D53" s="15"/>
      <c r="E53" s="10">
        <v>17677</v>
      </c>
      <c r="F53" s="10">
        <v>17677</v>
      </c>
      <c r="G53" s="15"/>
    </row>
    <row r="54" spans="1:7" ht="15" thickBot="1" x14ac:dyDescent="0.4">
      <c r="A54" s="4" t="s">
        <v>65</v>
      </c>
      <c r="B54" s="4" t="s">
        <v>25</v>
      </c>
      <c r="C54" s="13" t="s">
        <v>68</v>
      </c>
      <c r="D54" s="9">
        <v>0</v>
      </c>
      <c r="E54" s="10">
        <v>5000</v>
      </c>
      <c r="F54" s="10">
        <v>5000</v>
      </c>
      <c r="G54" s="11">
        <v>0</v>
      </c>
    </row>
    <row r="55" spans="1:7" ht="15" thickBot="1" x14ac:dyDescent="0.4">
      <c r="A55" s="4" t="s">
        <v>65</v>
      </c>
      <c r="B55" s="4" t="s">
        <v>25</v>
      </c>
      <c r="C55" s="13" t="s">
        <v>69</v>
      </c>
      <c r="D55" s="9">
        <v>12066.08</v>
      </c>
      <c r="E55" s="10">
        <v>157219</v>
      </c>
      <c r="F55" s="10">
        <v>145152.92000000001</v>
      </c>
      <c r="G55" s="11">
        <v>7.6746958064864934</v>
      </c>
    </row>
    <row r="56" spans="1:7" ht="15" thickBot="1" x14ac:dyDescent="0.4">
      <c r="A56" s="4" t="s">
        <v>65</v>
      </c>
      <c r="B56" s="4" t="s">
        <v>25</v>
      </c>
      <c r="C56" s="14" t="s">
        <v>70</v>
      </c>
      <c r="D56" s="9">
        <v>6408.52</v>
      </c>
      <c r="E56" s="10">
        <v>20467</v>
      </c>
      <c r="F56" s="10">
        <v>14058.48</v>
      </c>
      <c r="G56" s="11">
        <v>31.311477011775054</v>
      </c>
    </row>
    <row r="57" spans="1:7" ht="15" thickBot="1" x14ac:dyDescent="0.4">
      <c r="A57" s="4" t="s">
        <v>65</v>
      </c>
      <c r="B57" s="4" t="s">
        <v>25</v>
      </c>
      <c r="C57" s="14" t="s">
        <v>71</v>
      </c>
      <c r="D57" s="15"/>
      <c r="E57" s="10">
        <v>1051</v>
      </c>
      <c r="F57" s="10">
        <v>1051</v>
      </c>
      <c r="G57" s="15"/>
    </row>
    <row r="58" spans="1:7" ht="15" thickBot="1" x14ac:dyDescent="0.4">
      <c r="A58" s="4" t="s">
        <v>65</v>
      </c>
      <c r="B58" s="4" t="s">
        <v>25</v>
      </c>
      <c r="C58" s="14" t="s">
        <v>72</v>
      </c>
      <c r="D58" s="9">
        <v>4454.33</v>
      </c>
      <c r="E58" s="10">
        <v>33995</v>
      </c>
      <c r="F58" s="10">
        <v>29540.67</v>
      </c>
      <c r="G58" s="11">
        <v>13.102897484924254</v>
      </c>
    </row>
    <row r="59" spans="1:7" ht="15" thickBot="1" x14ac:dyDescent="0.4">
      <c r="A59" s="4" t="s">
        <v>65</v>
      </c>
      <c r="B59" s="4" t="s">
        <v>25</v>
      </c>
      <c r="C59" s="14" t="s">
        <v>73</v>
      </c>
      <c r="D59" s="9">
        <v>447.66</v>
      </c>
      <c r="E59" s="10">
        <v>5691</v>
      </c>
      <c r="F59" s="10">
        <v>5243.34</v>
      </c>
      <c r="G59" s="11">
        <v>7.8661043753294679</v>
      </c>
    </row>
    <row r="60" spans="1:7" ht="15" thickBot="1" x14ac:dyDescent="0.4">
      <c r="A60" s="4" t="s">
        <v>65</v>
      </c>
      <c r="B60" s="4" t="s">
        <v>25</v>
      </c>
      <c r="C60" s="14" t="s">
        <v>74</v>
      </c>
      <c r="D60" s="9">
        <v>755.57</v>
      </c>
      <c r="E60" s="10">
        <v>37015</v>
      </c>
      <c r="F60" s="10">
        <v>36259.43</v>
      </c>
      <c r="G60" s="11">
        <v>2.0412535458597865</v>
      </c>
    </row>
    <row r="61" spans="1:7" ht="15" thickBot="1" x14ac:dyDescent="0.4">
      <c r="A61" s="4" t="s">
        <v>65</v>
      </c>
      <c r="B61" s="4" t="s">
        <v>25</v>
      </c>
      <c r="C61" s="14" t="s">
        <v>75</v>
      </c>
      <c r="D61" s="15"/>
      <c r="E61" s="10">
        <v>59000</v>
      </c>
      <c r="F61" s="10">
        <v>59000</v>
      </c>
      <c r="G61" s="15"/>
    </row>
    <row r="62" spans="1:7" ht="15" thickBot="1" x14ac:dyDescent="0.4">
      <c r="A62" s="4" t="s">
        <v>65</v>
      </c>
      <c r="B62" s="4" t="s">
        <v>25</v>
      </c>
      <c r="C62" s="13" t="s">
        <v>76</v>
      </c>
      <c r="D62" s="15"/>
      <c r="E62" s="10">
        <v>14434</v>
      </c>
      <c r="F62" s="10">
        <v>14434</v>
      </c>
      <c r="G62" s="15"/>
    </row>
    <row r="63" spans="1:7" ht="15" thickBot="1" x14ac:dyDescent="0.4">
      <c r="A63" s="4" t="s">
        <v>65</v>
      </c>
      <c r="B63" s="4" t="s">
        <v>25</v>
      </c>
      <c r="C63" s="13" t="s">
        <v>77</v>
      </c>
      <c r="D63" s="15"/>
      <c r="E63" s="10">
        <v>6500</v>
      </c>
      <c r="F63" s="10">
        <v>6500</v>
      </c>
      <c r="G63" s="15"/>
    </row>
    <row r="64" spans="1:7" ht="15" thickBot="1" x14ac:dyDescent="0.4">
      <c r="A64" s="4" t="s">
        <v>65</v>
      </c>
      <c r="B64" s="4" t="s">
        <v>25</v>
      </c>
      <c r="C64" s="12" t="s">
        <v>38</v>
      </c>
      <c r="D64" s="9">
        <v>-98354.52</v>
      </c>
      <c r="E64" s="10">
        <v>-393927</v>
      </c>
      <c r="F64" s="10">
        <v>-295572.47999999998</v>
      </c>
      <c r="G64" s="11">
        <v>24.967702137705718</v>
      </c>
    </row>
    <row r="65" spans="1:7" ht="15" thickBot="1" x14ac:dyDescent="0.4">
      <c r="A65" s="4" t="s">
        <v>65</v>
      </c>
      <c r="B65" s="4" t="s">
        <v>25</v>
      </c>
      <c r="C65" s="13" t="s">
        <v>39</v>
      </c>
      <c r="D65" s="9">
        <v>-87998.52</v>
      </c>
      <c r="E65" s="10">
        <v>-88000</v>
      </c>
      <c r="F65" s="10">
        <v>-1.48</v>
      </c>
      <c r="G65" s="11">
        <v>99.998318181818178</v>
      </c>
    </row>
    <row r="66" spans="1:7" ht="15" thickBot="1" x14ac:dyDescent="0.4">
      <c r="A66" s="4" t="s">
        <v>65</v>
      </c>
      <c r="B66" s="4" t="s">
        <v>25</v>
      </c>
      <c r="C66" s="13" t="s">
        <v>41</v>
      </c>
      <c r="D66" s="15"/>
      <c r="E66" s="10">
        <v>-244798</v>
      </c>
      <c r="F66" s="10">
        <v>-244798</v>
      </c>
      <c r="G66" s="15"/>
    </row>
    <row r="67" spans="1:7" ht="15" thickBot="1" x14ac:dyDescent="0.4">
      <c r="A67" s="4" t="s">
        <v>65</v>
      </c>
      <c r="B67" s="4" t="s">
        <v>25</v>
      </c>
      <c r="C67" s="13" t="s">
        <v>42</v>
      </c>
      <c r="D67" s="9">
        <v>-9876</v>
      </c>
      <c r="E67" s="10">
        <v>-6000</v>
      </c>
      <c r="F67" s="10">
        <v>3876</v>
      </c>
      <c r="G67" s="16">
        <v>164.6</v>
      </c>
    </row>
    <row r="68" spans="1:7" ht="15" thickBot="1" x14ac:dyDescent="0.4">
      <c r="A68" s="4" t="s">
        <v>65</v>
      </c>
      <c r="B68" s="4" t="s">
        <v>25</v>
      </c>
      <c r="C68" s="13" t="s">
        <v>43</v>
      </c>
      <c r="D68" s="9">
        <v>-80</v>
      </c>
      <c r="E68" s="10">
        <v>-38117</v>
      </c>
      <c r="F68" s="10">
        <v>-38037</v>
      </c>
      <c r="G68" s="11">
        <v>0.20988010598945353</v>
      </c>
    </row>
    <row r="69" spans="1:7" ht="15" thickBot="1" x14ac:dyDescent="0.4">
      <c r="A69" s="4" t="s">
        <v>65</v>
      </c>
      <c r="B69" s="4" t="s">
        <v>25</v>
      </c>
      <c r="C69" s="13" t="s">
        <v>51</v>
      </c>
      <c r="D69" s="9">
        <v>-400</v>
      </c>
      <c r="E69" s="10">
        <v>-17012</v>
      </c>
      <c r="F69" s="10">
        <v>-16612</v>
      </c>
      <c r="G69" s="11">
        <v>2.351281448389372</v>
      </c>
    </row>
    <row r="70" spans="1:7" ht="15" thickBot="1" x14ac:dyDescent="0.4">
      <c r="A70" s="4" t="s">
        <v>78</v>
      </c>
      <c r="B70" s="4" t="s">
        <v>25</v>
      </c>
      <c r="C70" s="8" t="s">
        <v>26</v>
      </c>
      <c r="D70" s="9">
        <v>1913.99</v>
      </c>
      <c r="E70" s="10">
        <v>37312</v>
      </c>
      <c r="F70" s="10">
        <v>35398.01</v>
      </c>
      <c r="G70" s="11">
        <v>5.1296901801029158</v>
      </c>
    </row>
    <row r="71" spans="1:7" ht="15" thickBot="1" x14ac:dyDescent="0.4">
      <c r="A71" s="4" t="s">
        <v>78</v>
      </c>
      <c r="B71" s="4" t="s">
        <v>25</v>
      </c>
      <c r="C71" s="12" t="s">
        <v>79</v>
      </c>
      <c r="D71" s="9">
        <v>1913.99</v>
      </c>
      <c r="E71" s="10">
        <v>78199</v>
      </c>
      <c r="F71" s="10">
        <v>76285.009999999995</v>
      </c>
      <c r="G71" s="11">
        <v>2.4475888438471078</v>
      </c>
    </row>
    <row r="72" spans="1:7" ht="15" thickBot="1" x14ac:dyDescent="0.4">
      <c r="A72" s="4" t="s">
        <v>78</v>
      </c>
      <c r="B72" s="4" t="s">
        <v>25</v>
      </c>
      <c r="C72" s="13" t="s">
        <v>80</v>
      </c>
      <c r="D72" s="9">
        <v>1913.99</v>
      </c>
      <c r="E72" s="10">
        <v>77092</v>
      </c>
      <c r="F72" s="10">
        <v>75178.009999999995</v>
      </c>
      <c r="G72" s="11">
        <v>2.4827349141285735</v>
      </c>
    </row>
    <row r="73" spans="1:7" ht="15" thickBot="1" x14ac:dyDescent="0.4">
      <c r="A73" s="4" t="s">
        <v>78</v>
      </c>
      <c r="B73" s="4" t="s">
        <v>25</v>
      </c>
      <c r="C73" s="14" t="s">
        <v>81</v>
      </c>
      <c r="D73" s="9">
        <v>1913.99</v>
      </c>
      <c r="E73" s="10">
        <v>6901</v>
      </c>
      <c r="F73" s="10">
        <v>4987.01</v>
      </c>
      <c r="G73" s="11">
        <v>27.734965946964209</v>
      </c>
    </row>
    <row r="74" spans="1:7" ht="15" thickBot="1" x14ac:dyDescent="0.4">
      <c r="A74" s="4" t="s">
        <v>78</v>
      </c>
      <c r="B74" s="4" t="s">
        <v>25</v>
      </c>
      <c r="C74" s="14" t="s">
        <v>82</v>
      </c>
      <c r="D74" s="15"/>
      <c r="E74" s="10">
        <v>3191</v>
      </c>
      <c r="F74" s="10">
        <v>3191</v>
      </c>
      <c r="G74" s="15"/>
    </row>
    <row r="75" spans="1:7" ht="15" thickBot="1" x14ac:dyDescent="0.4">
      <c r="A75" s="4" t="s">
        <v>78</v>
      </c>
      <c r="B75" s="4" t="s">
        <v>25</v>
      </c>
      <c r="C75" s="14" t="s">
        <v>83</v>
      </c>
      <c r="D75" s="15"/>
      <c r="E75" s="10">
        <v>67000</v>
      </c>
      <c r="F75" s="10">
        <v>67000</v>
      </c>
      <c r="G75" s="15"/>
    </row>
    <row r="76" spans="1:7" ht="15" thickBot="1" x14ac:dyDescent="0.4">
      <c r="A76" s="4" t="s">
        <v>78</v>
      </c>
      <c r="B76" s="4" t="s">
        <v>25</v>
      </c>
      <c r="C76" s="13" t="s">
        <v>84</v>
      </c>
      <c r="D76" s="15"/>
      <c r="E76" s="10">
        <v>1107</v>
      </c>
      <c r="F76" s="10">
        <v>1107</v>
      </c>
      <c r="G76" s="15"/>
    </row>
    <row r="77" spans="1:7" ht="15" thickBot="1" x14ac:dyDescent="0.4">
      <c r="A77" s="4" t="s">
        <v>78</v>
      </c>
      <c r="B77" s="4" t="s">
        <v>25</v>
      </c>
      <c r="C77" s="12" t="s">
        <v>38</v>
      </c>
      <c r="D77" s="15"/>
      <c r="E77" s="10">
        <v>-40887</v>
      </c>
      <c r="F77" s="10">
        <v>-40887</v>
      </c>
      <c r="G77" s="15"/>
    </row>
    <row r="78" spans="1:7" ht="15" thickBot="1" x14ac:dyDescent="0.4">
      <c r="A78" s="4" t="s">
        <v>78</v>
      </c>
      <c r="B78" s="4" t="s">
        <v>25</v>
      </c>
      <c r="C78" s="13" t="s">
        <v>41</v>
      </c>
      <c r="D78" s="15"/>
      <c r="E78" s="10">
        <v>-29064</v>
      </c>
      <c r="F78" s="10">
        <v>-29064</v>
      </c>
      <c r="G78" s="15"/>
    </row>
    <row r="79" spans="1:7" ht="15" thickBot="1" x14ac:dyDescent="0.4">
      <c r="A79" s="4" t="s">
        <v>78</v>
      </c>
      <c r="B79" s="4" t="s">
        <v>25</v>
      </c>
      <c r="C79" s="13" t="s">
        <v>42</v>
      </c>
      <c r="D79" s="15"/>
      <c r="E79" s="10">
        <v>-11823</v>
      </c>
      <c r="F79" s="10">
        <v>-11823</v>
      </c>
      <c r="G79" s="15"/>
    </row>
    <row r="80" spans="1:7" ht="15" thickBot="1" x14ac:dyDescent="0.4">
      <c r="A80" s="4" t="s">
        <v>85</v>
      </c>
      <c r="B80" s="4" t="s">
        <v>25</v>
      </c>
      <c r="C80" s="8" t="s">
        <v>26</v>
      </c>
      <c r="D80" s="9">
        <v>-70848.31</v>
      </c>
      <c r="E80" s="10">
        <v>-1304843</v>
      </c>
      <c r="F80" s="10">
        <v>-1233994.69</v>
      </c>
      <c r="G80" s="11">
        <v>5.4296424933880933</v>
      </c>
    </row>
    <row r="81" spans="1:7" ht="15" thickBot="1" x14ac:dyDescent="0.4">
      <c r="A81" s="4" t="s">
        <v>85</v>
      </c>
      <c r="B81" s="4" t="s">
        <v>25</v>
      </c>
      <c r="C81" s="12" t="s">
        <v>86</v>
      </c>
      <c r="D81" s="9">
        <v>23617.96</v>
      </c>
      <c r="E81" s="10">
        <v>518496</v>
      </c>
      <c r="F81" s="10">
        <v>494878.04</v>
      </c>
      <c r="G81" s="11">
        <v>4.5550901067703515</v>
      </c>
    </row>
    <row r="82" spans="1:7" ht="15" thickBot="1" x14ac:dyDescent="0.4">
      <c r="A82" s="4" t="s">
        <v>85</v>
      </c>
      <c r="B82" s="4" t="s">
        <v>25</v>
      </c>
      <c r="C82" s="13" t="s">
        <v>87</v>
      </c>
      <c r="D82" s="9">
        <v>4541.5</v>
      </c>
      <c r="E82" s="10">
        <v>12020</v>
      </c>
      <c r="F82" s="10">
        <v>7478.5</v>
      </c>
      <c r="G82" s="11">
        <v>37.782861896838604</v>
      </c>
    </row>
    <row r="83" spans="1:7" ht="15" thickBot="1" x14ac:dyDescent="0.4">
      <c r="A83" s="4" t="s">
        <v>85</v>
      </c>
      <c r="B83" s="4" t="s">
        <v>25</v>
      </c>
      <c r="C83" s="13" t="s">
        <v>88</v>
      </c>
      <c r="D83" s="15"/>
      <c r="E83" s="10">
        <v>10000</v>
      </c>
      <c r="F83" s="10">
        <v>10000</v>
      </c>
      <c r="G83" s="15"/>
    </row>
    <row r="84" spans="1:7" ht="15" thickBot="1" x14ac:dyDescent="0.4">
      <c r="A84" s="4" t="s">
        <v>85</v>
      </c>
      <c r="B84" s="4" t="s">
        <v>25</v>
      </c>
      <c r="C84" s="13" t="s">
        <v>89</v>
      </c>
      <c r="D84" s="9">
        <v>17063.96</v>
      </c>
      <c r="E84" s="10">
        <v>423549</v>
      </c>
      <c r="F84" s="10">
        <v>406485.04</v>
      </c>
      <c r="G84" s="11">
        <v>4.0288042233602255</v>
      </c>
    </row>
    <row r="85" spans="1:7" ht="15" thickBot="1" x14ac:dyDescent="0.4">
      <c r="A85" s="4" t="s">
        <v>85</v>
      </c>
      <c r="B85" s="4" t="s">
        <v>25</v>
      </c>
      <c r="C85" s="14" t="s">
        <v>90</v>
      </c>
      <c r="D85" s="9">
        <v>5676.57</v>
      </c>
      <c r="E85" s="10">
        <v>69552</v>
      </c>
      <c r="F85" s="10">
        <v>63875.43</v>
      </c>
      <c r="G85" s="11">
        <v>8.1616200828157357</v>
      </c>
    </row>
    <row r="86" spans="1:7" ht="15" thickBot="1" x14ac:dyDescent="0.4">
      <c r="A86" s="4" t="s">
        <v>85</v>
      </c>
      <c r="B86" s="4" t="s">
        <v>25</v>
      </c>
      <c r="C86" s="14" t="s">
        <v>91</v>
      </c>
      <c r="D86" s="15"/>
      <c r="E86" s="10">
        <v>15177</v>
      </c>
      <c r="F86" s="10">
        <v>15177</v>
      </c>
      <c r="G86" s="15"/>
    </row>
    <row r="87" spans="1:7" ht="15" thickBot="1" x14ac:dyDescent="0.4">
      <c r="A87" s="4" t="s">
        <v>85</v>
      </c>
      <c r="B87" s="4" t="s">
        <v>25</v>
      </c>
      <c r="C87" s="14" t="s">
        <v>92</v>
      </c>
      <c r="D87" s="9">
        <v>9657.94</v>
      </c>
      <c r="E87" s="10">
        <v>117449</v>
      </c>
      <c r="F87" s="10">
        <v>107791.06</v>
      </c>
      <c r="G87" s="11">
        <v>8.2230925763522897</v>
      </c>
    </row>
    <row r="88" spans="1:7" ht="15" thickBot="1" x14ac:dyDescent="0.4">
      <c r="A88" s="4" t="s">
        <v>85</v>
      </c>
      <c r="B88" s="4" t="s">
        <v>25</v>
      </c>
      <c r="C88" s="14" t="s">
        <v>93</v>
      </c>
      <c r="D88" s="15"/>
      <c r="E88" s="10">
        <v>48981</v>
      </c>
      <c r="F88" s="10">
        <v>48981</v>
      </c>
      <c r="G88" s="15"/>
    </row>
    <row r="89" spans="1:7" ht="15" thickBot="1" x14ac:dyDescent="0.4">
      <c r="A89" s="4" t="s">
        <v>85</v>
      </c>
      <c r="B89" s="4" t="s">
        <v>25</v>
      </c>
      <c r="C89" s="14" t="s">
        <v>94</v>
      </c>
      <c r="D89" s="15"/>
      <c r="E89" s="10">
        <v>7971</v>
      </c>
      <c r="F89" s="10">
        <v>7971</v>
      </c>
      <c r="G89" s="15"/>
    </row>
    <row r="90" spans="1:7" ht="15" thickBot="1" x14ac:dyDescent="0.4">
      <c r="A90" s="4" t="s">
        <v>85</v>
      </c>
      <c r="B90" s="4" t="s">
        <v>25</v>
      </c>
      <c r="C90" s="14" t="s">
        <v>95</v>
      </c>
      <c r="D90" s="9">
        <v>1729.45</v>
      </c>
      <c r="E90" s="10">
        <v>116419</v>
      </c>
      <c r="F90" s="10">
        <v>114689.55</v>
      </c>
      <c r="G90" s="11">
        <v>1.4855393020039684</v>
      </c>
    </row>
    <row r="91" spans="1:7" ht="15" thickBot="1" x14ac:dyDescent="0.4">
      <c r="A91" s="4" t="s">
        <v>85</v>
      </c>
      <c r="B91" s="4" t="s">
        <v>25</v>
      </c>
      <c r="C91" s="14" t="s">
        <v>96</v>
      </c>
      <c r="D91" s="15"/>
      <c r="E91" s="10">
        <v>48000</v>
      </c>
      <c r="F91" s="10">
        <v>48000</v>
      </c>
      <c r="G91" s="15"/>
    </row>
    <row r="92" spans="1:7" ht="15" thickBot="1" x14ac:dyDescent="0.4">
      <c r="A92" s="4" t="s">
        <v>85</v>
      </c>
      <c r="B92" s="4" t="s">
        <v>25</v>
      </c>
      <c r="C92" s="13" t="s">
        <v>97</v>
      </c>
      <c r="D92" s="9">
        <v>2012.5</v>
      </c>
      <c r="E92" s="10">
        <v>22927</v>
      </c>
      <c r="F92" s="10">
        <v>20914.5</v>
      </c>
      <c r="G92" s="11">
        <v>8.7778601648711128</v>
      </c>
    </row>
    <row r="93" spans="1:7" ht="15" thickBot="1" x14ac:dyDescent="0.4">
      <c r="A93" s="4" t="s">
        <v>85</v>
      </c>
      <c r="B93" s="4" t="s">
        <v>25</v>
      </c>
      <c r="C93" s="13" t="s">
        <v>98</v>
      </c>
      <c r="D93" s="15"/>
      <c r="E93" s="10">
        <v>50000</v>
      </c>
      <c r="F93" s="10">
        <v>50000</v>
      </c>
      <c r="G93" s="15"/>
    </row>
    <row r="94" spans="1:7" ht="15" thickBot="1" x14ac:dyDescent="0.4">
      <c r="A94" s="4" t="s">
        <v>85</v>
      </c>
      <c r="B94" s="4" t="s">
        <v>25</v>
      </c>
      <c r="C94" s="12" t="s">
        <v>38</v>
      </c>
      <c r="D94" s="9">
        <v>-94466.27</v>
      </c>
      <c r="E94" s="10">
        <v>-1823339</v>
      </c>
      <c r="F94" s="10">
        <v>-1728872.73</v>
      </c>
      <c r="G94" s="11">
        <v>5.1809493462268943</v>
      </c>
    </row>
    <row r="95" spans="1:7" ht="15" thickBot="1" x14ac:dyDescent="0.4">
      <c r="A95" s="4" t="s">
        <v>85</v>
      </c>
      <c r="B95" s="4" t="s">
        <v>25</v>
      </c>
      <c r="C95" s="13" t="s">
        <v>39</v>
      </c>
      <c r="D95" s="9">
        <v>-82088.429999999993</v>
      </c>
      <c r="E95" s="10">
        <v>-90200</v>
      </c>
      <c r="F95" s="10">
        <v>-8111.57</v>
      </c>
      <c r="G95" s="18">
        <v>91.007128603104206</v>
      </c>
    </row>
    <row r="96" spans="1:7" ht="15" thickBot="1" x14ac:dyDescent="0.4">
      <c r="A96" s="4" t="s">
        <v>85</v>
      </c>
      <c r="B96" s="4" t="s">
        <v>25</v>
      </c>
      <c r="C96" s="13" t="s">
        <v>41</v>
      </c>
      <c r="D96" s="9">
        <v>-1920</v>
      </c>
      <c r="E96" s="10">
        <v>-1150733</v>
      </c>
      <c r="F96" s="10">
        <v>-1148813</v>
      </c>
      <c r="G96" s="11">
        <v>0.16685017288980156</v>
      </c>
    </row>
    <row r="97" spans="1:7" ht="15" thickBot="1" x14ac:dyDescent="0.4">
      <c r="A97" s="4" t="s">
        <v>85</v>
      </c>
      <c r="B97" s="4" t="s">
        <v>25</v>
      </c>
      <c r="C97" s="13" t="s">
        <v>42</v>
      </c>
      <c r="D97" s="9">
        <v>-9115.84</v>
      </c>
      <c r="E97" s="10">
        <v>-25000</v>
      </c>
      <c r="F97" s="10">
        <v>-15884.16</v>
      </c>
      <c r="G97" s="11">
        <v>36.463360000000002</v>
      </c>
    </row>
    <row r="98" spans="1:7" ht="15" thickBot="1" x14ac:dyDescent="0.4">
      <c r="A98" s="4" t="s">
        <v>85</v>
      </c>
      <c r="B98" s="4" t="s">
        <v>25</v>
      </c>
      <c r="C98" s="13" t="s">
        <v>43</v>
      </c>
      <c r="D98" s="9">
        <v>258</v>
      </c>
      <c r="E98" s="10">
        <v>-503966</v>
      </c>
      <c r="F98" s="10">
        <v>-504224</v>
      </c>
      <c r="G98" s="11">
        <v>-5.1193929749229115E-2</v>
      </c>
    </row>
    <row r="99" spans="1:7" ht="15" thickBot="1" x14ac:dyDescent="0.4">
      <c r="A99" s="4" t="s">
        <v>85</v>
      </c>
      <c r="B99" s="4" t="s">
        <v>25</v>
      </c>
      <c r="C99" s="13" t="s">
        <v>45</v>
      </c>
      <c r="D99" s="15"/>
      <c r="E99" s="10">
        <v>-5360</v>
      </c>
      <c r="F99" s="10">
        <v>-5360</v>
      </c>
      <c r="G99" s="15"/>
    </row>
    <row r="100" spans="1:7" ht="15" thickBot="1" x14ac:dyDescent="0.4">
      <c r="A100" s="4" t="s">
        <v>85</v>
      </c>
      <c r="B100" s="4" t="s">
        <v>25</v>
      </c>
      <c r="C100" s="13" t="s">
        <v>47</v>
      </c>
      <c r="D100" s="9">
        <v>-1600</v>
      </c>
      <c r="E100" s="15"/>
      <c r="F100" s="10">
        <v>1600</v>
      </c>
      <c r="G100" s="17" t="s">
        <v>48</v>
      </c>
    </row>
    <row r="101" spans="1:7" ht="15" thickBot="1" x14ac:dyDescent="0.4">
      <c r="A101" s="4" t="s">
        <v>85</v>
      </c>
      <c r="B101" s="4" t="s">
        <v>25</v>
      </c>
      <c r="C101" s="13" t="s">
        <v>51</v>
      </c>
      <c r="D101" s="15"/>
      <c r="E101" s="10">
        <v>-48080</v>
      </c>
      <c r="F101" s="10">
        <v>-48080</v>
      </c>
      <c r="G101" s="15"/>
    </row>
    <row r="102" spans="1:7" ht="15" thickBot="1" x14ac:dyDescent="0.4">
      <c r="A102" s="4" t="s">
        <v>99</v>
      </c>
      <c r="B102" s="4" t="s">
        <v>25</v>
      </c>
      <c r="C102" s="8" t="s">
        <v>26</v>
      </c>
      <c r="D102" s="9">
        <v>25334.02</v>
      </c>
      <c r="E102" s="10">
        <v>-379880</v>
      </c>
      <c r="F102" s="10">
        <v>-405214.02</v>
      </c>
      <c r="G102" s="11">
        <v>-6.6689533536906396</v>
      </c>
    </row>
    <row r="103" spans="1:7" ht="15" thickBot="1" x14ac:dyDescent="0.4">
      <c r="A103" s="4" t="s">
        <v>99</v>
      </c>
      <c r="B103" s="4" t="s">
        <v>25</v>
      </c>
      <c r="C103" s="12" t="s">
        <v>100</v>
      </c>
      <c r="D103" s="9">
        <v>25950.02</v>
      </c>
      <c r="E103" s="10">
        <v>249206</v>
      </c>
      <c r="F103" s="10">
        <v>223255.98</v>
      </c>
      <c r="G103" s="11">
        <v>10.413079941895459</v>
      </c>
    </row>
    <row r="104" spans="1:7" ht="15" thickBot="1" x14ac:dyDescent="0.4">
      <c r="A104" s="4" t="s">
        <v>99</v>
      </c>
      <c r="B104" s="4" t="s">
        <v>25</v>
      </c>
      <c r="C104" s="13" t="s">
        <v>101</v>
      </c>
      <c r="D104" s="9">
        <v>5827</v>
      </c>
      <c r="E104" s="10">
        <v>9527</v>
      </c>
      <c r="F104" s="10">
        <v>3700</v>
      </c>
      <c r="G104" s="11">
        <v>61.163010391518839</v>
      </c>
    </row>
    <row r="105" spans="1:7" ht="15" thickBot="1" x14ac:dyDescent="0.4">
      <c r="A105" s="4" t="s">
        <v>99</v>
      </c>
      <c r="B105" s="4" t="s">
        <v>25</v>
      </c>
      <c r="C105" s="13" t="s">
        <v>102</v>
      </c>
      <c r="D105" s="15"/>
      <c r="E105" s="10">
        <v>5000</v>
      </c>
      <c r="F105" s="10">
        <v>5000</v>
      </c>
      <c r="G105" s="15"/>
    </row>
    <row r="106" spans="1:7" ht="15" thickBot="1" x14ac:dyDescent="0.4">
      <c r="A106" s="4" t="s">
        <v>99</v>
      </c>
      <c r="B106" s="4" t="s">
        <v>25</v>
      </c>
      <c r="C106" s="13" t="s">
        <v>103</v>
      </c>
      <c r="D106" s="9">
        <v>20123.02</v>
      </c>
      <c r="E106" s="10">
        <v>198991</v>
      </c>
      <c r="F106" s="10">
        <v>178867.98</v>
      </c>
      <c r="G106" s="11">
        <v>10.112527702257891</v>
      </c>
    </row>
    <row r="107" spans="1:7" ht="15" thickBot="1" x14ac:dyDescent="0.4">
      <c r="A107" s="4" t="s">
        <v>99</v>
      </c>
      <c r="B107" s="4" t="s">
        <v>25</v>
      </c>
      <c r="C107" s="14" t="s">
        <v>104</v>
      </c>
      <c r="D107" s="15"/>
      <c r="E107" s="10">
        <v>48626</v>
      </c>
      <c r="F107" s="10">
        <v>48626</v>
      </c>
      <c r="G107" s="15"/>
    </row>
    <row r="108" spans="1:7" ht="15" thickBot="1" x14ac:dyDescent="0.4">
      <c r="A108" s="4" t="s">
        <v>99</v>
      </c>
      <c r="B108" s="4" t="s">
        <v>25</v>
      </c>
      <c r="C108" s="14" t="s">
        <v>105</v>
      </c>
      <c r="D108" s="9">
        <v>642.24</v>
      </c>
      <c r="E108" s="10">
        <v>2651</v>
      </c>
      <c r="F108" s="10">
        <v>2008.76</v>
      </c>
      <c r="G108" s="11">
        <v>24.226329686910599</v>
      </c>
    </row>
    <row r="109" spans="1:7" ht="15" thickBot="1" x14ac:dyDescent="0.4">
      <c r="A109" s="4" t="s">
        <v>99</v>
      </c>
      <c r="B109" s="4" t="s">
        <v>25</v>
      </c>
      <c r="C109" s="14" t="s">
        <v>106</v>
      </c>
      <c r="D109" s="9">
        <v>18395.54</v>
      </c>
      <c r="E109" s="10">
        <v>74388</v>
      </c>
      <c r="F109" s="10">
        <v>55992.46</v>
      </c>
      <c r="G109" s="11">
        <v>24.729176748938002</v>
      </c>
    </row>
    <row r="110" spans="1:7" ht="15" thickBot="1" x14ac:dyDescent="0.4">
      <c r="A110" s="4" t="s">
        <v>99</v>
      </c>
      <c r="B110" s="4" t="s">
        <v>25</v>
      </c>
      <c r="C110" s="14" t="s">
        <v>107</v>
      </c>
      <c r="D110" s="15"/>
      <c r="E110" s="10">
        <v>3579</v>
      </c>
      <c r="F110" s="10">
        <v>3579</v>
      </c>
      <c r="G110" s="15"/>
    </row>
    <row r="111" spans="1:7" ht="15" thickBot="1" x14ac:dyDescent="0.4">
      <c r="A111" s="4" t="s">
        <v>99</v>
      </c>
      <c r="B111" s="4" t="s">
        <v>25</v>
      </c>
      <c r="C111" s="14" t="s">
        <v>108</v>
      </c>
      <c r="D111" s="9">
        <v>1085.24</v>
      </c>
      <c r="E111" s="10">
        <v>50747</v>
      </c>
      <c r="F111" s="10">
        <v>49661.760000000002</v>
      </c>
      <c r="G111" s="11">
        <v>2.1385303564742744</v>
      </c>
    </row>
    <row r="112" spans="1:7" ht="15" thickBot="1" x14ac:dyDescent="0.4">
      <c r="A112" s="4" t="s">
        <v>99</v>
      </c>
      <c r="B112" s="4" t="s">
        <v>25</v>
      </c>
      <c r="C112" s="14" t="s">
        <v>109</v>
      </c>
      <c r="D112" s="15"/>
      <c r="E112" s="10">
        <v>19000</v>
      </c>
      <c r="F112" s="10">
        <v>19000</v>
      </c>
      <c r="G112" s="15"/>
    </row>
    <row r="113" spans="1:7" ht="15" thickBot="1" x14ac:dyDescent="0.4">
      <c r="A113" s="4" t="s">
        <v>99</v>
      </c>
      <c r="B113" s="4" t="s">
        <v>25</v>
      </c>
      <c r="C113" s="13" t="s">
        <v>110</v>
      </c>
      <c r="D113" s="15"/>
      <c r="E113" s="10">
        <v>15688</v>
      </c>
      <c r="F113" s="10">
        <v>15688</v>
      </c>
      <c r="G113" s="15"/>
    </row>
    <row r="114" spans="1:7" ht="15" thickBot="1" x14ac:dyDescent="0.4">
      <c r="A114" s="4" t="s">
        <v>99</v>
      </c>
      <c r="B114" s="4" t="s">
        <v>25</v>
      </c>
      <c r="C114" s="13" t="s">
        <v>111</v>
      </c>
      <c r="D114" s="15"/>
      <c r="E114" s="10">
        <v>20000</v>
      </c>
      <c r="F114" s="10">
        <v>20000</v>
      </c>
      <c r="G114" s="15"/>
    </row>
    <row r="115" spans="1:7" ht="15" thickBot="1" x14ac:dyDescent="0.4">
      <c r="A115" s="4" t="s">
        <v>99</v>
      </c>
      <c r="B115" s="4" t="s">
        <v>25</v>
      </c>
      <c r="C115" s="12" t="s">
        <v>38</v>
      </c>
      <c r="D115" s="9">
        <v>-616</v>
      </c>
      <c r="E115" s="10">
        <v>-629086</v>
      </c>
      <c r="F115" s="10">
        <v>-628470</v>
      </c>
      <c r="G115" s="11">
        <v>9.7919839258861274E-2</v>
      </c>
    </row>
    <row r="116" spans="1:7" ht="15" thickBot="1" x14ac:dyDescent="0.4">
      <c r="A116" s="4" t="s">
        <v>99</v>
      </c>
      <c r="B116" s="4" t="s">
        <v>25</v>
      </c>
      <c r="C116" s="13" t="s">
        <v>39</v>
      </c>
      <c r="D116" s="15"/>
      <c r="E116" s="10">
        <v>-145500</v>
      </c>
      <c r="F116" s="10">
        <v>-145500</v>
      </c>
      <c r="G116" s="15"/>
    </row>
    <row r="117" spans="1:7" ht="15" thickBot="1" x14ac:dyDescent="0.4">
      <c r="A117" s="4" t="s">
        <v>99</v>
      </c>
      <c r="B117" s="4" t="s">
        <v>25</v>
      </c>
      <c r="C117" s="13" t="s">
        <v>41</v>
      </c>
      <c r="D117" s="15"/>
      <c r="E117" s="10">
        <v>-322500</v>
      </c>
      <c r="F117" s="10">
        <v>-322500</v>
      </c>
      <c r="G117" s="15"/>
    </row>
    <row r="118" spans="1:7" ht="15" thickBot="1" x14ac:dyDescent="0.4">
      <c r="A118" s="4" t="s">
        <v>99</v>
      </c>
      <c r="B118" s="4" t="s">
        <v>25</v>
      </c>
      <c r="C118" s="13" t="s">
        <v>42</v>
      </c>
      <c r="D118" s="9">
        <v>-616</v>
      </c>
      <c r="E118" s="10">
        <v>-6491</v>
      </c>
      <c r="F118" s="10">
        <v>-5875</v>
      </c>
      <c r="G118" s="11">
        <v>9.4900631643814517</v>
      </c>
    </row>
    <row r="119" spans="1:7" ht="15" thickBot="1" x14ac:dyDescent="0.4">
      <c r="A119" s="4" t="s">
        <v>99</v>
      </c>
      <c r="B119" s="4" t="s">
        <v>25</v>
      </c>
      <c r="C119" s="13" t="s">
        <v>43</v>
      </c>
      <c r="D119" s="15"/>
      <c r="E119" s="10">
        <v>-27696</v>
      </c>
      <c r="F119" s="10">
        <v>-27696</v>
      </c>
      <c r="G119" s="15"/>
    </row>
    <row r="120" spans="1:7" ht="15" thickBot="1" x14ac:dyDescent="0.4">
      <c r="A120" s="4" t="s">
        <v>99</v>
      </c>
      <c r="B120" s="4" t="s">
        <v>25</v>
      </c>
      <c r="C120" s="13" t="s">
        <v>45</v>
      </c>
      <c r="D120" s="15"/>
      <c r="E120" s="10">
        <v>-5800</v>
      </c>
      <c r="F120" s="10">
        <v>-5800</v>
      </c>
      <c r="G120" s="15"/>
    </row>
    <row r="121" spans="1:7" ht="15" thickBot="1" x14ac:dyDescent="0.4">
      <c r="A121" s="4" t="s">
        <v>99</v>
      </c>
      <c r="B121" s="4" t="s">
        <v>25</v>
      </c>
      <c r="C121" s="13" t="s">
        <v>112</v>
      </c>
      <c r="D121" s="15"/>
      <c r="E121" s="10">
        <v>-10000</v>
      </c>
      <c r="F121" s="10">
        <v>-10000</v>
      </c>
      <c r="G121" s="15"/>
    </row>
    <row r="122" spans="1:7" ht="15" thickBot="1" x14ac:dyDescent="0.4">
      <c r="A122" s="4" t="s">
        <v>99</v>
      </c>
      <c r="B122" s="4" t="s">
        <v>25</v>
      </c>
      <c r="C122" s="13" t="s">
        <v>113</v>
      </c>
      <c r="D122" s="15"/>
      <c r="E122" s="10">
        <v>-23216</v>
      </c>
      <c r="F122" s="10">
        <v>-23216</v>
      </c>
      <c r="G122" s="15"/>
    </row>
    <row r="123" spans="1:7" ht="15" thickBot="1" x14ac:dyDescent="0.4">
      <c r="A123" s="4" t="s">
        <v>99</v>
      </c>
      <c r="B123" s="4" t="s">
        <v>25</v>
      </c>
      <c r="C123" s="13" t="s">
        <v>114</v>
      </c>
      <c r="D123" s="15"/>
      <c r="E123" s="10">
        <v>148016</v>
      </c>
      <c r="F123" s="10">
        <v>148016</v>
      </c>
      <c r="G123" s="15"/>
    </row>
    <row r="124" spans="1:7" ht="15" thickBot="1" x14ac:dyDescent="0.4">
      <c r="A124" s="4" t="s">
        <v>99</v>
      </c>
      <c r="B124" s="4" t="s">
        <v>25</v>
      </c>
      <c r="C124" s="13" t="s">
        <v>115</v>
      </c>
      <c r="D124" s="15"/>
      <c r="E124" s="10">
        <v>-235899</v>
      </c>
      <c r="F124" s="10">
        <v>-235899</v>
      </c>
      <c r="G124" s="15"/>
    </row>
    <row r="125" spans="1:7" ht="15" thickBot="1" x14ac:dyDescent="0.4">
      <c r="A125" s="4" t="s">
        <v>116</v>
      </c>
      <c r="B125" s="4" t="s">
        <v>25</v>
      </c>
      <c r="C125" s="8" t="s">
        <v>39</v>
      </c>
      <c r="D125" s="9">
        <v>-9625.57</v>
      </c>
      <c r="E125" s="10">
        <v>-9497</v>
      </c>
      <c r="F125" s="10">
        <v>128.57</v>
      </c>
      <c r="G125" s="16">
        <v>101.35379593555859</v>
      </c>
    </row>
    <row r="126" spans="1:7" ht="15" thickBot="1" x14ac:dyDescent="0.4">
      <c r="A126" s="4" t="s">
        <v>117</v>
      </c>
      <c r="B126" s="4" t="s">
        <v>25</v>
      </c>
      <c r="C126" s="8" t="s">
        <v>118</v>
      </c>
      <c r="D126" s="15"/>
      <c r="E126" s="10">
        <v>413</v>
      </c>
      <c r="F126" s="10">
        <v>413</v>
      </c>
      <c r="G126" s="15"/>
    </row>
    <row r="127" spans="1:7" ht="15" thickBot="1" x14ac:dyDescent="0.4">
      <c r="A127" s="4" t="s">
        <v>119</v>
      </c>
      <c r="B127" s="4" t="s">
        <v>25</v>
      </c>
      <c r="C127" s="8" t="s">
        <v>119</v>
      </c>
      <c r="D127" s="9">
        <v>57.27</v>
      </c>
      <c r="E127" s="10">
        <v>1769</v>
      </c>
      <c r="F127" s="10">
        <v>1711.73</v>
      </c>
      <c r="G127" s="11">
        <v>3.2374222724703223</v>
      </c>
    </row>
    <row r="128" spans="1:7" ht="15" thickBot="1" x14ac:dyDescent="0.4">
      <c r="A128" s="4" t="s">
        <v>120</v>
      </c>
      <c r="B128" s="4" t="s">
        <v>25</v>
      </c>
      <c r="C128" s="8" t="s">
        <v>26</v>
      </c>
      <c r="D128" s="9">
        <v>-4495.29</v>
      </c>
      <c r="E128" s="10">
        <v>-952597</v>
      </c>
      <c r="F128" s="10">
        <v>-948101.71</v>
      </c>
      <c r="G128" s="11">
        <v>0.47189839984799448</v>
      </c>
    </row>
    <row r="129" spans="1:7" ht="15" thickBot="1" x14ac:dyDescent="0.4">
      <c r="A129" s="4" t="s">
        <v>120</v>
      </c>
      <c r="B129" s="4" t="s">
        <v>25</v>
      </c>
      <c r="C129" s="12" t="s">
        <v>121</v>
      </c>
      <c r="D129" s="9">
        <v>136997.49</v>
      </c>
      <c r="E129" s="10">
        <v>755988</v>
      </c>
      <c r="F129" s="10">
        <v>618990.51</v>
      </c>
      <c r="G129" s="11">
        <v>18.121648756329467</v>
      </c>
    </row>
    <row r="130" spans="1:7" ht="15" thickBot="1" x14ac:dyDescent="0.4">
      <c r="A130" s="4" t="s">
        <v>120</v>
      </c>
      <c r="B130" s="4" t="s">
        <v>25</v>
      </c>
      <c r="C130" s="13" t="s">
        <v>122</v>
      </c>
      <c r="D130" s="9">
        <v>5827</v>
      </c>
      <c r="E130" s="10">
        <v>22827</v>
      </c>
      <c r="F130" s="10">
        <v>17000</v>
      </c>
      <c r="G130" s="11">
        <v>25.526788452271433</v>
      </c>
    </row>
    <row r="131" spans="1:7" ht="15" thickBot="1" x14ac:dyDescent="0.4">
      <c r="A131" s="4" t="s">
        <v>120</v>
      </c>
      <c r="B131" s="4" t="s">
        <v>25</v>
      </c>
      <c r="C131" s="13" t="s">
        <v>123</v>
      </c>
      <c r="D131" s="9">
        <v>2083.13</v>
      </c>
      <c r="E131" s="10">
        <v>5000</v>
      </c>
      <c r="F131" s="10">
        <v>2916.87</v>
      </c>
      <c r="G131" s="11">
        <v>41.662599999999998</v>
      </c>
    </row>
    <row r="132" spans="1:7" ht="15" thickBot="1" x14ac:dyDescent="0.4">
      <c r="A132" s="4" t="s">
        <v>120</v>
      </c>
      <c r="B132" s="4" t="s">
        <v>25</v>
      </c>
      <c r="C132" s="13" t="s">
        <v>124</v>
      </c>
      <c r="D132" s="9">
        <v>110912.96000000001</v>
      </c>
      <c r="E132" s="10">
        <v>654851</v>
      </c>
      <c r="F132" s="10">
        <v>543938.04</v>
      </c>
      <c r="G132" s="11">
        <v>16.937129209545379</v>
      </c>
    </row>
    <row r="133" spans="1:7" ht="15" thickBot="1" x14ac:dyDescent="0.4">
      <c r="A133" s="4" t="s">
        <v>120</v>
      </c>
      <c r="B133" s="4" t="s">
        <v>25</v>
      </c>
      <c r="C133" s="14" t="s">
        <v>125</v>
      </c>
      <c r="D133" s="9">
        <v>2387.65</v>
      </c>
      <c r="E133" s="10">
        <v>155914</v>
      </c>
      <c r="F133" s="10">
        <v>153526.35</v>
      </c>
      <c r="G133" s="11">
        <v>1.5313890991187449</v>
      </c>
    </row>
    <row r="134" spans="1:7" ht="15" thickBot="1" x14ac:dyDescent="0.4">
      <c r="A134" s="4" t="s">
        <v>120</v>
      </c>
      <c r="B134" s="4" t="s">
        <v>25</v>
      </c>
      <c r="C134" s="14" t="s">
        <v>126</v>
      </c>
      <c r="D134" s="9">
        <v>26879.4</v>
      </c>
      <c r="E134" s="10">
        <v>160188</v>
      </c>
      <c r="F134" s="10">
        <v>133308.6</v>
      </c>
      <c r="G134" s="11">
        <v>16.779908607386322</v>
      </c>
    </row>
    <row r="135" spans="1:7" ht="15" thickBot="1" x14ac:dyDescent="0.4">
      <c r="A135" s="4" t="s">
        <v>120</v>
      </c>
      <c r="B135" s="4" t="s">
        <v>25</v>
      </c>
      <c r="C135" s="14" t="s">
        <v>127</v>
      </c>
      <c r="D135" s="9">
        <v>55161.98</v>
      </c>
      <c r="E135" s="10">
        <v>31388</v>
      </c>
      <c r="F135" s="10">
        <v>-23773.98</v>
      </c>
      <c r="G135" s="16">
        <v>175.74225818784248</v>
      </c>
    </row>
    <row r="136" spans="1:7" ht="15" thickBot="1" x14ac:dyDescent="0.4">
      <c r="A136" s="4" t="s">
        <v>120</v>
      </c>
      <c r="B136" s="4" t="s">
        <v>25</v>
      </c>
      <c r="C136" s="14" t="s">
        <v>128</v>
      </c>
      <c r="D136" s="9">
        <v>2086.87</v>
      </c>
      <c r="E136" s="10">
        <v>71282</v>
      </c>
      <c r="F136" s="10">
        <v>69195.13</v>
      </c>
      <c r="G136" s="11">
        <v>2.9276254875003507</v>
      </c>
    </row>
    <row r="137" spans="1:7" ht="15" thickBot="1" x14ac:dyDescent="0.4">
      <c r="A137" s="4" t="s">
        <v>120</v>
      </c>
      <c r="B137" s="4" t="s">
        <v>25</v>
      </c>
      <c r="C137" s="14" t="s">
        <v>129</v>
      </c>
      <c r="D137" s="15"/>
      <c r="E137" s="10">
        <v>95000</v>
      </c>
      <c r="F137" s="10">
        <v>95000</v>
      </c>
      <c r="G137" s="15"/>
    </row>
    <row r="138" spans="1:7" ht="15" thickBot="1" x14ac:dyDescent="0.4">
      <c r="A138" s="4" t="s">
        <v>120</v>
      </c>
      <c r="B138" s="4" t="s">
        <v>25</v>
      </c>
      <c r="C138" s="14" t="s">
        <v>130</v>
      </c>
      <c r="D138" s="9">
        <v>24397.06</v>
      </c>
      <c r="E138" s="10">
        <v>141079</v>
      </c>
      <c r="F138" s="10">
        <v>116681.94</v>
      </c>
      <c r="G138" s="11">
        <v>17.293190340164021</v>
      </c>
    </row>
    <row r="139" spans="1:7" ht="15" thickBot="1" x14ac:dyDescent="0.4">
      <c r="A139" s="4" t="s">
        <v>120</v>
      </c>
      <c r="B139" s="4" t="s">
        <v>25</v>
      </c>
      <c r="C139" s="13" t="s">
        <v>131</v>
      </c>
      <c r="D139" s="9">
        <v>18174.400000000001</v>
      </c>
      <c r="E139" s="10">
        <v>28310</v>
      </c>
      <c r="F139" s="10">
        <v>10135.6</v>
      </c>
      <c r="G139" s="11">
        <v>64.197809961144472</v>
      </c>
    </row>
    <row r="140" spans="1:7" ht="15" thickBot="1" x14ac:dyDescent="0.4">
      <c r="A140" s="4" t="s">
        <v>120</v>
      </c>
      <c r="B140" s="4" t="s">
        <v>25</v>
      </c>
      <c r="C140" s="13" t="s">
        <v>132</v>
      </c>
      <c r="D140" s="15"/>
      <c r="E140" s="10">
        <v>45000</v>
      </c>
      <c r="F140" s="10">
        <v>45000</v>
      </c>
      <c r="G140" s="15"/>
    </row>
    <row r="141" spans="1:7" ht="15" thickBot="1" x14ac:dyDescent="0.4">
      <c r="A141" s="4" t="s">
        <v>120</v>
      </c>
      <c r="B141" s="4" t="s">
        <v>25</v>
      </c>
      <c r="C141" s="12" t="s">
        <v>38</v>
      </c>
      <c r="D141" s="9">
        <v>-141492.78</v>
      </c>
      <c r="E141" s="10">
        <v>-1708585</v>
      </c>
      <c r="F141" s="10">
        <v>-1567092.22</v>
      </c>
      <c r="G141" s="11">
        <v>8.281284220568482</v>
      </c>
    </row>
    <row r="142" spans="1:7" ht="15" thickBot="1" x14ac:dyDescent="0.4">
      <c r="A142" s="4" t="s">
        <v>120</v>
      </c>
      <c r="B142" s="4" t="s">
        <v>25</v>
      </c>
      <c r="C142" s="13" t="s">
        <v>39</v>
      </c>
      <c r="D142" s="9">
        <v>-120567.33</v>
      </c>
      <c r="E142" s="10">
        <v>-126100</v>
      </c>
      <c r="F142" s="10">
        <v>-5532.67</v>
      </c>
      <c r="G142" s="18">
        <v>95.612474226804125</v>
      </c>
    </row>
    <row r="143" spans="1:7" ht="15" thickBot="1" x14ac:dyDescent="0.4">
      <c r="A143" s="4" t="s">
        <v>120</v>
      </c>
      <c r="B143" s="4" t="s">
        <v>25</v>
      </c>
      <c r="C143" s="13" t="s">
        <v>41</v>
      </c>
      <c r="D143" s="9">
        <v>-470.92</v>
      </c>
      <c r="E143" s="10">
        <v>-1149134</v>
      </c>
      <c r="F143" s="10">
        <v>-1148663.08</v>
      </c>
      <c r="G143" s="11">
        <v>4.0980425259369228E-2</v>
      </c>
    </row>
    <row r="144" spans="1:7" ht="15" thickBot="1" x14ac:dyDescent="0.4">
      <c r="A144" s="4" t="s">
        <v>120</v>
      </c>
      <c r="B144" s="4" t="s">
        <v>25</v>
      </c>
      <c r="C144" s="13" t="s">
        <v>42</v>
      </c>
      <c r="D144" s="9">
        <v>-20225.8</v>
      </c>
      <c r="E144" s="10">
        <v>-59466</v>
      </c>
      <c r="F144" s="10">
        <v>-39240.199999999997</v>
      </c>
      <c r="G144" s="11">
        <v>34.01237682036794</v>
      </c>
    </row>
    <row r="145" spans="1:7" ht="15" thickBot="1" x14ac:dyDescent="0.4">
      <c r="A145" s="4" t="s">
        <v>120</v>
      </c>
      <c r="B145" s="4" t="s">
        <v>25</v>
      </c>
      <c r="C145" s="13" t="s">
        <v>43</v>
      </c>
      <c r="D145" s="9">
        <v>-148.72999999999999</v>
      </c>
      <c r="E145" s="10">
        <v>-228502</v>
      </c>
      <c r="F145" s="10">
        <v>-228353.27</v>
      </c>
      <c r="G145" s="11">
        <v>6.5089145828045272E-2</v>
      </c>
    </row>
    <row r="146" spans="1:7" ht="15" thickBot="1" x14ac:dyDescent="0.4">
      <c r="A146" s="4" t="s">
        <v>120</v>
      </c>
      <c r="B146" s="4" t="s">
        <v>25</v>
      </c>
      <c r="C146" s="13" t="s">
        <v>45</v>
      </c>
      <c r="D146" s="15"/>
      <c r="E146" s="10">
        <v>-11296</v>
      </c>
      <c r="F146" s="10">
        <v>-11296</v>
      </c>
      <c r="G146" s="15"/>
    </row>
    <row r="147" spans="1:7" ht="15" thickBot="1" x14ac:dyDescent="0.4">
      <c r="A147" s="4" t="s">
        <v>120</v>
      </c>
      <c r="B147" s="4" t="s">
        <v>25</v>
      </c>
      <c r="C147" s="13" t="s">
        <v>49</v>
      </c>
      <c r="D147" s="15"/>
      <c r="E147" s="10">
        <v>512159</v>
      </c>
      <c r="F147" s="10">
        <v>512159</v>
      </c>
      <c r="G147" s="15"/>
    </row>
    <row r="148" spans="1:7" ht="15" thickBot="1" x14ac:dyDescent="0.4">
      <c r="A148" s="4" t="s">
        <v>120</v>
      </c>
      <c r="B148" s="4" t="s">
        <v>25</v>
      </c>
      <c r="C148" s="13" t="s">
        <v>50</v>
      </c>
      <c r="D148" s="15"/>
      <c r="E148" s="10">
        <v>-572998</v>
      </c>
      <c r="F148" s="10">
        <v>-572998</v>
      </c>
      <c r="G148" s="15"/>
    </row>
    <row r="149" spans="1:7" ht="15" thickBot="1" x14ac:dyDescent="0.4">
      <c r="A149" s="4" t="s">
        <v>120</v>
      </c>
      <c r="B149" s="4" t="s">
        <v>25</v>
      </c>
      <c r="C149" s="13" t="s">
        <v>51</v>
      </c>
      <c r="D149" s="9">
        <v>-80</v>
      </c>
      <c r="E149" s="10">
        <v>-73248</v>
      </c>
      <c r="F149" s="10">
        <v>-73168</v>
      </c>
      <c r="G149" s="11">
        <v>0.109217999126256</v>
      </c>
    </row>
    <row r="150" spans="1:7" ht="15" thickBot="1" x14ac:dyDescent="0.4">
      <c r="A150" s="4" t="s">
        <v>133</v>
      </c>
      <c r="B150" s="4" t="s">
        <v>25</v>
      </c>
      <c r="C150" s="8" t="s">
        <v>134</v>
      </c>
      <c r="D150" s="9">
        <v>-21228.67</v>
      </c>
      <c r="E150" s="10">
        <v>533432</v>
      </c>
      <c r="F150" s="10">
        <v>554660.67000000004</v>
      </c>
      <c r="G150" s="11">
        <v>-3.9796393917125332</v>
      </c>
    </row>
    <row r="151" spans="1:7" ht="15" thickBot="1" x14ac:dyDescent="0.4">
      <c r="A151" s="4" t="s">
        <v>133</v>
      </c>
      <c r="B151" s="4" t="s">
        <v>25</v>
      </c>
      <c r="C151" s="12" t="s">
        <v>135</v>
      </c>
      <c r="D151" s="9">
        <v>29653.89</v>
      </c>
      <c r="E151" s="10">
        <v>343338</v>
      </c>
      <c r="F151" s="10">
        <v>313684.11</v>
      </c>
      <c r="G151" s="11">
        <v>8.636937944532793</v>
      </c>
    </row>
    <row r="152" spans="1:7" ht="15" thickBot="1" x14ac:dyDescent="0.4">
      <c r="A152" s="4" t="s">
        <v>133</v>
      </c>
      <c r="B152" s="4" t="s">
        <v>25</v>
      </c>
      <c r="C152" s="12" t="s">
        <v>136</v>
      </c>
      <c r="D152" s="9">
        <v>47578</v>
      </c>
      <c r="E152" s="10">
        <v>169689</v>
      </c>
      <c r="F152" s="10">
        <v>122111</v>
      </c>
      <c r="G152" s="11">
        <v>28.03835251548421</v>
      </c>
    </row>
    <row r="153" spans="1:7" ht="15" thickBot="1" x14ac:dyDescent="0.4">
      <c r="A153" s="4" t="s">
        <v>133</v>
      </c>
      <c r="B153" s="4" t="s">
        <v>25</v>
      </c>
      <c r="C153" s="12" t="s">
        <v>137</v>
      </c>
      <c r="D153" s="9">
        <v>145795.12</v>
      </c>
      <c r="E153" s="10">
        <v>285000</v>
      </c>
      <c r="F153" s="10">
        <v>139204.88</v>
      </c>
      <c r="G153" s="11">
        <v>51.15618245614035</v>
      </c>
    </row>
    <row r="154" spans="1:7" ht="15" thickBot="1" x14ac:dyDescent="0.4">
      <c r="A154" s="4" t="s">
        <v>133</v>
      </c>
      <c r="B154" s="4" t="s">
        <v>25</v>
      </c>
      <c r="C154" s="13" t="s">
        <v>137</v>
      </c>
      <c r="D154" s="9">
        <v>63638.69</v>
      </c>
      <c r="E154" s="10">
        <v>225000</v>
      </c>
      <c r="F154" s="10">
        <v>161361.31</v>
      </c>
      <c r="G154" s="11">
        <v>28.283862222222222</v>
      </c>
    </row>
    <row r="155" spans="1:7" ht="15" thickBot="1" x14ac:dyDescent="0.4">
      <c r="A155" s="4" t="s">
        <v>133</v>
      </c>
      <c r="B155" s="4" t="s">
        <v>25</v>
      </c>
      <c r="C155" s="13" t="s">
        <v>138</v>
      </c>
      <c r="D155" s="9">
        <v>82156.429999999993</v>
      </c>
      <c r="E155" s="10">
        <v>60000</v>
      </c>
      <c r="F155" s="10">
        <v>-22156.43</v>
      </c>
      <c r="G155" s="16">
        <v>136.92738333333332</v>
      </c>
    </row>
    <row r="156" spans="1:7" ht="15" thickBot="1" x14ac:dyDescent="0.4">
      <c r="A156" s="4" t="s">
        <v>133</v>
      </c>
      <c r="B156" s="4" t="s">
        <v>25</v>
      </c>
      <c r="C156" s="12" t="s">
        <v>139</v>
      </c>
      <c r="D156" s="9">
        <v>7483.44</v>
      </c>
      <c r="E156" s="10">
        <v>20000</v>
      </c>
      <c r="F156" s="10">
        <v>12516.56</v>
      </c>
      <c r="G156" s="11">
        <v>37.417200000000001</v>
      </c>
    </row>
    <row r="157" spans="1:7" ht="15" thickBot="1" x14ac:dyDescent="0.4">
      <c r="A157" s="4" t="s">
        <v>133</v>
      </c>
      <c r="B157" s="4" t="s">
        <v>25</v>
      </c>
      <c r="C157" s="12" t="s">
        <v>140</v>
      </c>
      <c r="D157" s="9">
        <v>22530</v>
      </c>
      <c r="E157" s="10">
        <v>100000</v>
      </c>
      <c r="F157" s="10">
        <v>77470</v>
      </c>
      <c r="G157" s="11">
        <v>22.53</v>
      </c>
    </row>
    <row r="158" spans="1:7" ht="15" thickBot="1" x14ac:dyDescent="0.4">
      <c r="A158" s="4" t="s">
        <v>133</v>
      </c>
      <c r="B158" s="4" t="s">
        <v>25</v>
      </c>
      <c r="C158" s="12" t="s">
        <v>141</v>
      </c>
      <c r="D158" s="15"/>
      <c r="E158" s="10">
        <v>100000</v>
      </c>
      <c r="F158" s="10">
        <v>100000</v>
      </c>
      <c r="G158" s="15"/>
    </row>
    <row r="159" spans="1:7" ht="15" thickBot="1" x14ac:dyDescent="0.4">
      <c r="A159" s="4" t="s">
        <v>133</v>
      </c>
      <c r="B159" s="4" t="s">
        <v>25</v>
      </c>
      <c r="C159" s="12" t="s">
        <v>142</v>
      </c>
      <c r="D159" s="15"/>
      <c r="E159" s="10">
        <v>545000</v>
      </c>
      <c r="F159" s="10">
        <v>545000</v>
      </c>
      <c r="G159" s="15"/>
    </row>
    <row r="160" spans="1:7" ht="15" thickBot="1" x14ac:dyDescent="0.4">
      <c r="A160" s="4" t="s">
        <v>133</v>
      </c>
      <c r="B160" s="4" t="s">
        <v>25</v>
      </c>
      <c r="C160" s="12" t="s">
        <v>143</v>
      </c>
      <c r="D160" s="15"/>
      <c r="E160" s="10">
        <v>217660</v>
      </c>
      <c r="F160" s="10">
        <v>217660</v>
      </c>
      <c r="G160" s="15"/>
    </row>
    <row r="161" spans="1:7" ht="15" thickBot="1" x14ac:dyDescent="0.4">
      <c r="A161" s="4" t="s">
        <v>133</v>
      </c>
      <c r="B161" s="4" t="s">
        <v>25</v>
      </c>
      <c r="C161" s="12" t="s">
        <v>144</v>
      </c>
      <c r="D161" s="9">
        <v>49669</v>
      </c>
      <c r="E161" s="10">
        <v>150000</v>
      </c>
      <c r="F161" s="10">
        <v>100331</v>
      </c>
      <c r="G161" s="11">
        <v>33.112666666666669</v>
      </c>
    </row>
    <row r="162" spans="1:7" ht="15" thickBot="1" x14ac:dyDescent="0.4">
      <c r="A162" s="4" t="s">
        <v>133</v>
      </c>
      <c r="B162" s="4" t="s">
        <v>25</v>
      </c>
      <c r="C162" s="12" t="s">
        <v>145</v>
      </c>
      <c r="D162" s="15"/>
      <c r="E162" s="10">
        <v>51745</v>
      </c>
      <c r="F162" s="10">
        <v>51745</v>
      </c>
      <c r="G162" s="15"/>
    </row>
    <row r="163" spans="1:7" ht="15" thickBot="1" x14ac:dyDescent="0.4">
      <c r="A163" s="4" t="s">
        <v>133</v>
      </c>
      <c r="B163" s="4" t="s">
        <v>25</v>
      </c>
      <c r="C163" s="12" t="s">
        <v>146</v>
      </c>
      <c r="D163" s="9">
        <v>-323938.12</v>
      </c>
      <c r="E163" s="10">
        <v>-314000</v>
      </c>
      <c r="F163" s="10">
        <v>9938.1200000000008</v>
      </c>
      <c r="G163" s="16">
        <v>103.16500636942675</v>
      </c>
    </row>
    <row r="164" spans="1:7" ht="15" thickBot="1" x14ac:dyDescent="0.4">
      <c r="A164" s="4" t="s">
        <v>133</v>
      </c>
      <c r="B164" s="4" t="s">
        <v>25</v>
      </c>
      <c r="C164" s="12" t="s">
        <v>147</v>
      </c>
      <c r="D164" s="15"/>
      <c r="E164" s="10">
        <v>5000</v>
      </c>
      <c r="F164" s="10">
        <v>5000</v>
      </c>
      <c r="G164" s="15"/>
    </row>
    <row r="165" spans="1:7" ht="15" thickBot="1" x14ac:dyDescent="0.4">
      <c r="A165" s="4" t="s">
        <v>133</v>
      </c>
      <c r="B165" s="4" t="s">
        <v>25</v>
      </c>
      <c r="C165" s="12" t="s">
        <v>148</v>
      </c>
      <c r="D165" s="15"/>
      <c r="E165" s="10">
        <v>-1140000</v>
      </c>
      <c r="F165" s="10">
        <v>-1140000</v>
      </c>
      <c r="G165" s="15"/>
    </row>
    <row r="166" spans="1:7" ht="15" thickBot="1" x14ac:dyDescent="0.4">
      <c r="A166" s="4" t="s">
        <v>133</v>
      </c>
      <c r="B166" s="4" t="s">
        <v>133</v>
      </c>
      <c r="C166" s="8" t="s">
        <v>149</v>
      </c>
      <c r="D166" s="9">
        <v>459005.85</v>
      </c>
      <c r="E166" s="10">
        <v>5894837</v>
      </c>
      <c r="F166" s="10">
        <v>5435831.1500000004</v>
      </c>
      <c r="G166" s="11">
        <v>7.7865740816921658</v>
      </c>
    </row>
    <row r="167" spans="1:7" ht="15" thickBot="1" x14ac:dyDescent="0.4">
      <c r="A167" s="4" t="s">
        <v>150</v>
      </c>
      <c r="B167" s="4" t="s">
        <v>25</v>
      </c>
      <c r="C167" s="8" t="s">
        <v>26</v>
      </c>
      <c r="D167" s="9">
        <v>-75661.84</v>
      </c>
      <c r="E167" s="10">
        <v>-1129493</v>
      </c>
      <c r="F167" s="10">
        <v>-1053831.1599999999</v>
      </c>
      <c r="G167" s="11">
        <v>6.6987435955778389</v>
      </c>
    </row>
    <row r="168" spans="1:7" ht="15" thickBot="1" x14ac:dyDescent="0.4">
      <c r="A168" s="4" t="s">
        <v>150</v>
      </c>
      <c r="B168" s="4" t="s">
        <v>25</v>
      </c>
      <c r="C168" s="12" t="s">
        <v>38</v>
      </c>
      <c r="D168" s="9">
        <v>-166687.67999999999</v>
      </c>
      <c r="E168" s="10">
        <v>-1716790</v>
      </c>
      <c r="F168" s="10">
        <v>-1550102.32</v>
      </c>
      <c r="G168" s="11">
        <v>9.7092643829472447</v>
      </c>
    </row>
    <row r="169" spans="1:7" ht="15" thickBot="1" x14ac:dyDescent="0.4">
      <c r="A169" s="4" t="s">
        <v>150</v>
      </c>
      <c r="B169" s="4" t="s">
        <v>25</v>
      </c>
      <c r="C169" s="13" t="s">
        <v>41</v>
      </c>
      <c r="D169" s="9">
        <v>2858.49</v>
      </c>
      <c r="E169" s="10">
        <v>-1203205</v>
      </c>
      <c r="F169" s="10">
        <v>-1206063.49</v>
      </c>
      <c r="G169" s="11">
        <v>-0.23757298216014727</v>
      </c>
    </row>
    <row r="170" spans="1:7" ht="15" thickBot="1" x14ac:dyDescent="0.4">
      <c r="A170" s="4" t="s">
        <v>150</v>
      </c>
      <c r="B170" s="4" t="s">
        <v>25</v>
      </c>
      <c r="C170" s="13" t="s">
        <v>151</v>
      </c>
      <c r="D170" s="9">
        <v>38.1</v>
      </c>
      <c r="E170" s="10">
        <v>-132527</v>
      </c>
      <c r="F170" s="10">
        <v>-132565.1</v>
      </c>
      <c r="G170" s="11">
        <v>-2.8748858723128119E-2</v>
      </c>
    </row>
    <row r="171" spans="1:7" ht="15" thickBot="1" x14ac:dyDescent="0.4">
      <c r="A171" s="4" t="s">
        <v>150</v>
      </c>
      <c r="B171" s="4" t="s">
        <v>25</v>
      </c>
      <c r="C171" s="13" t="s">
        <v>39</v>
      </c>
      <c r="D171" s="9">
        <v>-128001.17</v>
      </c>
      <c r="E171" s="10">
        <v>-148000</v>
      </c>
      <c r="F171" s="10">
        <v>-19998.830000000002</v>
      </c>
      <c r="G171" s="11">
        <v>86.487277027027034</v>
      </c>
    </row>
    <row r="172" spans="1:7" ht="15" thickBot="1" x14ac:dyDescent="0.4">
      <c r="A172" s="4" t="s">
        <v>150</v>
      </c>
      <c r="B172" s="4" t="s">
        <v>25</v>
      </c>
      <c r="C172" s="13" t="s">
        <v>42</v>
      </c>
      <c r="D172" s="9">
        <v>-9612</v>
      </c>
      <c r="E172" s="10">
        <v>-91344</v>
      </c>
      <c r="F172" s="10">
        <v>-81732</v>
      </c>
      <c r="G172" s="11">
        <v>10.522858644245927</v>
      </c>
    </row>
    <row r="173" spans="1:7" ht="15" thickBot="1" x14ac:dyDescent="0.4">
      <c r="A173" s="4" t="s">
        <v>150</v>
      </c>
      <c r="B173" s="4" t="s">
        <v>25</v>
      </c>
      <c r="C173" s="13" t="s">
        <v>45</v>
      </c>
      <c r="D173" s="15"/>
      <c r="E173" s="10">
        <v>-10600</v>
      </c>
      <c r="F173" s="10">
        <v>-10600</v>
      </c>
      <c r="G173" s="15"/>
    </row>
    <row r="174" spans="1:7" ht="15" thickBot="1" x14ac:dyDescent="0.4">
      <c r="A174" s="4" t="s">
        <v>150</v>
      </c>
      <c r="B174" s="4" t="s">
        <v>25</v>
      </c>
      <c r="C174" s="13" t="s">
        <v>46</v>
      </c>
      <c r="D174" s="9">
        <v>-30720</v>
      </c>
      <c r="E174" s="10">
        <v>-87854</v>
      </c>
      <c r="F174" s="10">
        <v>-57134</v>
      </c>
      <c r="G174" s="11">
        <v>34.967104514307827</v>
      </c>
    </row>
    <row r="175" spans="1:7" ht="15" thickBot="1" x14ac:dyDescent="0.4">
      <c r="A175" s="4" t="s">
        <v>150</v>
      </c>
      <c r="B175" s="4" t="s">
        <v>25</v>
      </c>
      <c r="C175" s="13" t="s">
        <v>152</v>
      </c>
      <c r="D175" s="9">
        <v>-1251.0999999999999</v>
      </c>
      <c r="E175" s="10">
        <v>-218532</v>
      </c>
      <c r="F175" s="10">
        <v>-217280.9</v>
      </c>
      <c r="G175" s="11">
        <v>0.57250196767521466</v>
      </c>
    </row>
    <row r="176" spans="1:7" ht="15" thickBot="1" x14ac:dyDescent="0.4">
      <c r="A176" s="4" t="s">
        <v>150</v>
      </c>
      <c r="B176" s="4" t="s">
        <v>25</v>
      </c>
      <c r="C176" s="13" t="s">
        <v>153</v>
      </c>
      <c r="D176" s="15"/>
      <c r="E176" s="10">
        <v>175272</v>
      </c>
      <c r="F176" s="10">
        <v>175272</v>
      </c>
      <c r="G176" s="15"/>
    </row>
    <row r="177" spans="1:7" ht="15" thickBot="1" x14ac:dyDescent="0.4">
      <c r="A177" s="4" t="s">
        <v>150</v>
      </c>
      <c r="B177" s="4" t="s">
        <v>25</v>
      </c>
      <c r="C177" s="12" t="s">
        <v>154</v>
      </c>
      <c r="D177" s="9">
        <v>91025.84</v>
      </c>
      <c r="E177" s="10">
        <v>587297</v>
      </c>
      <c r="F177" s="10">
        <v>496271.16</v>
      </c>
      <c r="G177" s="11">
        <v>15.499115439036808</v>
      </c>
    </row>
    <row r="178" spans="1:7" ht="15" thickBot="1" x14ac:dyDescent="0.4">
      <c r="A178" s="4" t="s">
        <v>150</v>
      </c>
      <c r="B178" s="4" t="s">
        <v>25</v>
      </c>
      <c r="C178" s="13" t="s">
        <v>155</v>
      </c>
      <c r="D178" s="9">
        <v>5529.5</v>
      </c>
      <c r="E178" s="10">
        <v>31389</v>
      </c>
      <c r="F178" s="10">
        <v>25859.5</v>
      </c>
      <c r="G178" s="11">
        <v>17.616043837012967</v>
      </c>
    </row>
    <row r="179" spans="1:7" ht="15" thickBot="1" x14ac:dyDescent="0.4">
      <c r="A179" s="4" t="s">
        <v>150</v>
      </c>
      <c r="B179" s="4" t="s">
        <v>25</v>
      </c>
      <c r="C179" s="13" t="s">
        <v>156</v>
      </c>
      <c r="D179" s="9">
        <v>3489.57</v>
      </c>
      <c r="E179" s="10">
        <v>10000</v>
      </c>
      <c r="F179" s="10">
        <v>6510.43</v>
      </c>
      <c r="G179" s="11">
        <v>34.895699999999998</v>
      </c>
    </row>
    <row r="180" spans="1:7" ht="15" thickBot="1" x14ac:dyDescent="0.4">
      <c r="A180" s="4" t="s">
        <v>150</v>
      </c>
      <c r="B180" s="4" t="s">
        <v>25</v>
      </c>
      <c r="C180" s="13" t="s">
        <v>157</v>
      </c>
      <c r="D180" s="9">
        <v>28765.77</v>
      </c>
      <c r="E180" s="10">
        <v>554977</v>
      </c>
      <c r="F180" s="10">
        <v>526211.23</v>
      </c>
      <c r="G180" s="11">
        <v>5.1832364224102978</v>
      </c>
    </row>
    <row r="181" spans="1:7" ht="15" thickBot="1" x14ac:dyDescent="0.4">
      <c r="A181" s="4" t="s">
        <v>150</v>
      </c>
      <c r="B181" s="4" t="s">
        <v>25</v>
      </c>
      <c r="C181" s="14" t="s">
        <v>158</v>
      </c>
      <c r="D181" s="9">
        <v>8001.96</v>
      </c>
      <c r="E181" s="10">
        <v>116838</v>
      </c>
      <c r="F181" s="10">
        <v>108836.04</v>
      </c>
      <c r="G181" s="11">
        <v>6.8487649566065834</v>
      </c>
    </row>
    <row r="182" spans="1:7" ht="15" thickBot="1" x14ac:dyDescent="0.4">
      <c r="A182" s="4" t="s">
        <v>150</v>
      </c>
      <c r="B182" s="4" t="s">
        <v>25</v>
      </c>
      <c r="C182" s="14" t="s">
        <v>159</v>
      </c>
      <c r="D182" s="9">
        <v>1104.6300000000001</v>
      </c>
      <c r="E182" s="10">
        <v>22869</v>
      </c>
      <c r="F182" s="10">
        <v>21764.37</v>
      </c>
      <c r="G182" s="11">
        <v>4.8302505575232848</v>
      </c>
    </row>
    <row r="183" spans="1:7" ht="15" thickBot="1" x14ac:dyDescent="0.4">
      <c r="A183" s="4" t="s">
        <v>150</v>
      </c>
      <c r="B183" s="4" t="s">
        <v>25</v>
      </c>
      <c r="C183" s="14" t="s">
        <v>160</v>
      </c>
      <c r="D183" s="9">
        <v>10841.4</v>
      </c>
      <c r="E183" s="10">
        <v>144363</v>
      </c>
      <c r="F183" s="10">
        <v>133521.60000000001</v>
      </c>
      <c r="G183" s="11">
        <v>7.5098189979426859</v>
      </c>
    </row>
    <row r="184" spans="1:7" ht="15" thickBot="1" x14ac:dyDescent="0.4">
      <c r="A184" s="4" t="s">
        <v>150</v>
      </c>
      <c r="B184" s="4" t="s">
        <v>25</v>
      </c>
      <c r="C184" s="14" t="s">
        <v>161</v>
      </c>
      <c r="D184" s="15"/>
      <c r="E184" s="10">
        <v>61779</v>
      </c>
      <c r="F184" s="10">
        <v>61779</v>
      </c>
      <c r="G184" s="15"/>
    </row>
    <row r="185" spans="1:7" ht="15" thickBot="1" x14ac:dyDescent="0.4">
      <c r="A185" s="4" t="s">
        <v>150</v>
      </c>
      <c r="B185" s="4" t="s">
        <v>25</v>
      </c>
      <c r="C185" s="14" t="s">
        <v>162</v>
      </c>
      <c r="D185" s="9">
        <v>2616</v>
      </c>
      <c r="E185" s="10">
        <v>34617</v>
      </c>
      <c r="F185" s="10">
        <v>32001</v>
      </c>
      <c r="G185" s="11">
        <v>7.5569806742352021</v>
      </c>
    </row>
    <row r="186" spans="1:7" ht="15" thickBot="1" x14ac:dyDescent="0.4">
      <c r="A186" s="4" t="s">
        <v>150</v>
      </c>
      <c r="B186" s="4" t="s">
        <v>25</v>
      </c>
      <c r="C186" s="14" t="s">
        <v>163</v>
      </c>
      <c r="D186" s="9">
        <v>6201.78</v>
      </c>
      <c r="E186" s="10">
        <v>94511</v>
      </c>
      <c r="F186" s="10">
        <v>88309.22</v>
      </c>
      <c r="G186" s="11">
        <v>6.5619663319613588</v>
      </c>
    </row>
    <row r="187" spans="1:7" ht="15" thickBot="1" x14ac:dyDescent="0.4">
      <c r="A187" s="4" t="s">
        <v>150</v>
      </c>
      <c r="B187" s="4" t="s">
        <v>25</v>
      </c>
      <c r="C187" s="14" t="s">
        <v>164</v>
      </c>
      <c r="D187" s="15"/>
      <c r="E187" s="10">
        <v>80000</v>
      </c>
      <c r="F187" s="10">
        <v>80000</v>
      </c>
      <c r="G187" s="15"/>
    </row>
    <row r="188" spans="1:7" ht="15" thickBot="1" x14ac:dyDescent="0.4">
      <c r="A188" s="4" t="s">
        <v>150</v>
      </c>
      <c r="B188" s="4" t="s">
        <v>25</v>
      </c>
      <c r="C188" s="13" t="s">
        <v>51</v>
      </c>
      <c r="D188" s="15"/>
      <c r="E188" s="10">
        <v>-98404</v>
      </c>
      <c r="F188" s="10">
        <v>-98404</v>
      </c>
      <c r="G188" s="15"/>
    </row>
    <row r="189" spans="1:7" ht="15" thickBot="1" x14ac:dyDescent="0.4">
      <c r="A189" s="4" t="s">
        <v>150</v>
      </c>
      <c r="B189" s="4" t="s">
        <v>25</v>
      </c>
      <c r="C189" s="13" t="s">
        <v>165</v>
      </c>
      <c r="D189" s="9">
        <v>6951</v>
      </c>
      <c r="E189" s="10">
        <v>39335</v>
      </c>
      <c r="F189" s="10">
        <v>32384</v>
      </c>
      <c r="G189" s="11">
        <v>17.671285115037499</v>
      </c>
    </row>
    <row r="190" spans="1:7" ht="15" thickBot="1" x14ac:dyDescent="0.4">
      <c r="A190" s="4" t="s">
        <v>150</v>
      </c>
      <c r="B190" s="4" t="s">
        <v>25</v>
      </c>
      <c r="C190" s="13" t="s">
        <v>166</v>
      </c>
      <c r="D190" s="9">
        <v>46290</v>
      </c>
      <c r="E190" s="10">
        <v>50000</v>
      </c>
      <c r="F190" s="10">
        <v>3710</v>
      </c>
      <c r="G190" s="18">
        <v>92.58</v>
      </c>
    </row>
    <row r="191" spans="1:7" ht="15" thickBot="1" x14ac:dyDescent="0.4">
      <c r="A191" s="4" t="s">
        <v>167</v>
      </c>
      <c r="B191" s="4" t="s">
        <v>25</v>
      </c>
      <c r="C191" s="8" t="s">
        <v>26</v>
      </c>
      <c r="D191" s="9">
        <v>-42558.66</v>
      </c>
      <c r="E191" s="10">
        <v>-135276</v>
      </c>
      <c r="F191" s="10">
        <v>-92717.34</v>
      </c>
      <c r="G191" s="11">
        <v>31.460613856116385</v>
      </c>
    </row>
    <row r="192" spans="1:7" ht="15" thickBot="1" x14ac:dyDescent="0.4">
      <c r="A192" s="4" t="s">
        <v>167</v>
      </c>
      <c r="B192" s="4" t="s">
        <v>25</v>
      </c>
      <c r="C192" s="12" t="s">
        <v>168</v>
      </c>
      <c r="D192" s="9">
        <v>10812.74</v>
      </c>
      <c r="E192" s="10">
        <v>283904</v>
      </c>
      <c r="F192" s="10">
        <v>273091.26</v>
      </c>
      <c r="G192" s="11">
        <v>3.8085902276825969</v>
      </c>
    </row>
    <row r="193" spans="1:7" ht="15" thickBot="1" x14ac:dyDescent="0.4">
      <c r="A193" s="4" t="s">
        <v>167</v>
      </c>
      <c r="B193" s="4" t="s">
        <v>25</v>
      </c>
      <c r="C193" s="13" t="s">
        <v>169</v>
      </c>
      <c r="D193" s="9">
        <v>685</v>
      </c>
      <c r="E193" s="10">
        <v>10606</v>
      </c>
      <c r="F193" s="10">
        <v>9921</v>
      </c>
      <c r="G193" s="11">
        <v>6.4586083349047705</v>
      </c>
    </row>
    <row r="194" spans="1:7" ht="15" thickBot="1" x14ac:dyDescent="0.4">
      <c r="A194" s="4" t="s">
        <v>167</v>
      </c>
      <c r="B194" s="4" t="s">
        <v>25</v>
      </c>
      <c r="C194" s="13" t="s">
        <v>170</v>
      </c>
      <c r="D194" s="9">
        <v>21.6</v>
      </c>
      <c r="E194" s="10">
        <v>5000</v>
      </c>
      <c r="F194" s="10">
        <v>4978.3999999999996</v>
      </c>
      <c r="G194" s="11">
        <v>0.432</v>
      </c>
    </row>
    <row r="195" spans="1:7" ht="15" thickBot="1" x14ac:dyDescent="0.4">
      <c r="A195" s="4" t="s">
        <v>167</v>
      </c>
      <c r="B195" s="4" t="s">
        <v>25</v>
      </c>
      <c r="C195" s="13" t="s">
        <v>171</v>
      </c>
      <c r="D195" s="9">
        <v>4964.1400000000003</v>
      </c>
      <c r="E195" s="10">
        <v>234864</v>
      </c>
      <c r="F195" s="10">
        <v>229899.86</v>
      </c>
      <c r="G195" s="11">
        <v>2.1136232032154778</v>
      </c>
    </row>
    <row r="196" spans="1:7" ht="15" thickBot="1" x14ac:dyDescent="0.4">
      <c r="A196" s="4" t="s">
        <v>167</v>
      </c>
      <c r="B196" s="4" t="s">
        <v>25</v>
      </c>
      <c r="C196" s="14" t="s">
        <v>172</v>
      </c>
      <c r="D196" s="15"/>
      <c r="E196" s="10">
        <v>58544</v>
      </c>
      <c r="F196" s="10">
        <v>58544</v>
      </c>
      <c r="G196" s="15"/>
    </row>
    <row r="197" spans="1:7" ht="15" thickBot="1" x14ac:dyDescent="0.4">
      <c r="A197" s="4" t="s">
        <v>167</v>
      </c>
      <c r="B197" s="4" t="s">
        <v>25</v>
      </c>
      <c r="C197" s="14" t="s">
        <v>173</v>
      </c>
      <c r="D197" s="9">
        <v>243.16</v>
      </c>
      <c r="E197" s="10">
        <v>937</v>
      </c>
      <c r="F197" s="10">
        <v>693.84</v>
      </c>
      <c r="G197" s="11">
        <v>25.950907150480255</v>
      </c>
    </row>
    <row r="198" spans="1:7" ht="15" thickBot="1" x14ac:dyDescent="0.4">
      <c r="A198" s="4" t="s">
        <v>167</v>
      </c>
      <c r="B198" s="4" t="s">
        <v>25</v>
      </c>
      <c r="C198" s="14" t="s">
        <v>174</v>
      </c>
      <c r="D198" s="9">
        <v>3657.42</v>
      </c>
      <c r="E198" s="10">
        <v>51678</v>
      </c>
      <c r="F198" s="10">
        <v>48020.58</v>
      </c>
      <c r="G198" s="11">
        <v>7.0773249738766983</v>
      </c>
    </row>
    <row r="199" spans="1:7" ht="15" thickBot="1" x14ac:dyDescent="0.4">
      <c r="A199" s="4" t="s">
        <v>167</v>
      </c>
      <c r="B199" s="4" t="s">
        <v>25</v>
      </c>
      <c r="C199" s="14" t="s">
        <v>175</v>
      </c>
      <c r="D199" s="15"/>
      <c r="E199" s="10">
        <v>3326</v>
      </c>
      <c r="F199" s="10">
        <v>3326</v>
      </c>
      <c r="G199" s="15"/>
    </row>
    <row r="200" spans="1:7" ht="15" thickBot="1" x14ac:dyDescent="0.4">
      <c r="A200" s="4" t="s">
        <v>167</v>
      </c>
      <c r="B200" s="4" t="s">
        <v>25</v>
      </c>
      <c r="C200" s="14" t="s">
        <v>176</v>
      </c>
      <c r="D200" s="9">
        <v>1063.56</v>
      </c>
      <c r="E200" s="10">
        <v>51379</v>
      </c>
      <c r="F200" s="10">
        <v>50315.44</v>
      </c>
      <c r="G200" s="11">
        <v>2.0700286109110726</v>
      </c>
    </row>
    <row r="201" spans="1:7" ht="15" thickBot="1" x14ac:dyDescent="0.4">
      <c r="A201" s="4" t="s">
        <v>167</v>
      </c>
      <c r="B201" s="4" t="s">
        <v>25</v>
      </c>
      <c r="C201" s="14" t="s">
        <v>177</v>
      </c>
      <c r="D201" s="15"/>
      <c r="E201" s="10">
        <v>69000</v>
      </c>
      <c r="F201" s="10">
        <v>69000</v>
      </c>
      <c r="G201" s="15"/>
    </row>
    <row r="202" spans="1:7" ht="15" thickBot="1" x14ac:dyDescent="0.4">
      <c r="A202" s="4" t="s">
        <v>167</v>
      </c>
      <c r="B202" s="4" t="s">
        <v>25</v>
      </c>
      <c r="C202" s="13" t="s">
        <v>178</v>
      </c>
      <c r="D202" s="9">
        <v>5142</v>
      </c>
      <c r="E202" s="10">
        <v>13434</v>
      </c>
      <c r="F202" s="10">
        <v>8292</v>
      </c>
      <c r="G202" s="11">
        <v>38.276016078606524</v>
      </c>
    </row>
    <row r="203" spans="1:7" ht="15" thickBot="1" x14ac:dyDescent="0.4">
      <c r="A203" s="4" t="s">
        <v>167</v>
      </c>
      <c r="B203" s="4" t="s">
        <v>25</v>
      </c>
      <c r="C203" s="13" t="s">
        <v>179</v>
      </c>
      <c r="D203" s="15"/>
      <c r="E203" s="10">
        <v>20000</v>
      </c>
      <c r="F203" s="10">
        <v>20000</v>
      </c>
      <c r="G203" s="15"/>
    </row>
    <row r="204" spans="1:7" ht="15" thickBot="1" x14ac:dyDescent="0.4">
      <c r="A204" s="4" t="s">
        <v>167</v>
      </c>
      <c r="B204" s="4" t="s">
        <v>25</v>
      </c>
      <c r="C204" s="12" t="s">
        <v>38</v>
      </c>
      <c r="D204" s="9">
        <v>-53371.4</v>
      </c>
      <c r="E204" s="10">
        <v>-419180</v>
      </c>
      <c r="F204" s="10">
        <v>-365808.6</v>
      </c>
      <c r="G204" s="11">
        <v>12.732334557946468</v>
      </c>
    </row>
    <row r="205" spans="1:7" ht="15" thickBot="1" x14ac:dyDescent="0.4">
      <c r="A205" s="4" t="s">
        <v>167</v>
      </c>
      <c r="B205" s="4" t="s">
        <v>25</v>
      </c>
      <c r="C205" s="13" t="s">
        <v>39</v>
      </c>
      <c r="D205" s="9">
        <v>-54000.56</v>
      </c>
      <c r="E205" s="10">
        <v>-62900</v>
      </c>
      <c r="F205" s="10">
        <v>-8899.44</v>
      </c>
      <c r="G205" s="11">
        <v>85.851446740858506</v>
      </c>
    </row>
    <row r="206" spans="1:7" ht="15" thickBot="1" x14ac:dyDescent="0.4">
      <c r="A206" s="4" t="s">
        <v>167</v>
      </c>
      <c r="B206" s="4" t="s">
        <v>25</v>
      </c>
      <c r="C206" s="13" t="s">
        <v>41</v>
      </c>
      <c r="D206" s="9">
        <v>792</v>
      </c>
      <c r="E206" s="10">
        <v>-190884</v>
      </c>
      <c r="F206" s="10">
        <v>-191676</v>
      </c>
      <c r="G206" s="11">
        <v>-0.41491167410573959</v>
      </c>
    </row>
    <row r="207" spans="1:7" ht="15" thickBot="1" x14ac:dyDescent="0.4">
      <c r="A207" s="4" t="s">
        <v>167</v>
      </c>
      <c r="B207" s="4" t="s">
        <v>25</v>
      </c>
      <c r="C207" s="13" t="s">
        <v>42</v>
      </c>
      <c r="D207" s="9">
        <v>-212.32</v>
      </c>
      <c r="E207" s="10">
        <v>-32449</v>
      </c>
      <c r="F207" s="10">
        <v>-32236.68</v>
      </c>
      <c r="G207" s="11">
        <v>0.65431908533390859</v>
      </c>
    </row>
    <row r="208" spans="1:7" ht="15" thickBot="1" x14ac:dyDescent="0.4">
      <c r="A208" s="4" t="s">
        <v>167</v>
      </c>
      <c r="B208" s="4" t="s">
        <v>25</v>
      </c>
      <c r="C208" s="13" t="s">
        <v>43</v>
      </c>
      <c r="D208" s="9">
        <v>289.48</v>
      </c>
      <c r="E208" s="10">
        <v>-90491</v>
      </c>
      <c r="F208" s="10">
        <v>-90780.479999999996</v>
      </c>
      <c r="G208" s="11">
        <v>-0.31989921649666819</v>
      </c>
    </row>
    <row r="209" spans="1:7" ht="15" thickBot="1" x14ac:dyDescent="0.4">
      <c r="A209" s="4" t="s">
        <v>167</v>
      </c>
      <c r="B209" s="4" t="s">
        <v>25</v>
      </c>
      <c r="C209" s="13" t="s">
        <v>45</v>
      </c>
      <c r="D209" s="9">
        <v>-80</v>
      </c>
      <c r="E209" s="10">
        <v>-2120</v>
      </c>
      <c r="F209" s="10">
        <v>-2040</v>
      </c>
      <c r="G209" s="11">
        <v>3.7735849056603774</v>
      </c>
    </row>
    <row r="210" spans="1:7" ht="15" thickBot="1" x14ac:dyDescent="0.4">
      <c r="A210" s="4" t="s">
        <v>167</v>
      </c>
      <c r="B210" s="4" t="s">
        <v>25</v>
      </c>
      <c r="C210" s="13" t="s">
        <v>51</v>
      </c>
      <c r="D210" s="9">
        <v>-160</v>
      </c>
      <c r="E210" s="10">
        <v>-40336</v>
      </c>
      <c r="F210" s="10">
        <v>-40176</v>
      </c>
      <c r="G210" s="11">
        <v>0.3966679888932963</v>
      </c>
    </row>
  </sheetData>
  <mergeCells count="2">
    <mergeCell ref="A1:B2"/>
    <mergeCell ref="A4:C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88971-D83B-49A5-A122-6B0E40A22416}">
  <dimension ref="A1:C23"/>
  <sheetViews>
    <sheetView tabSelected="1" workbookViewId="0">
      <selection activeCell="A25" sqref="A25"/>
    </sheetView>
  </sheetViews>
  <sheetFormatPr defaultRowHeight="14.5" x14ac:dyDescent="0.35"/>
  <cols>
    <col min="1" max="1" width="32.1796875" bestFit="1" customWidth="1"/>
    <col min="3" max="3" width="9.1796875" bestFit="1" customWidth="1"/>
  </cols>
  <sheetData>
    <row r="1" spans="1:3" x14ac:dyDescent="0.35">
      <c r="B1" s="29" t="s">
        <v>245</v>
      </c>
      <c r="C1" s="1" t="s">
        <v>246</v>
      </c>
    </row>
    <row r="2" spans="1:3" x14ac:dyDescent="0.35">
      <c r="A2" t="s">
        <v>247</v>
      </c>
      <c r="B2" s="31" t="s">
        <v>48</v>
      </c>
      <c r="C2" s="31"/>
    </row>
    <row r="3" spans="1:3" x14ac:dyDescent="0.35">
      <c r="A3" t="s">
        <v>248</v>
      </c>
      <c r="B3" s="31" t="s">
        <v>48</v>
      </c>
      <c r="C3" s="31"/>
    </row>
    <row r="4" spans="1:3" x14ac:dyDescent="0.35">
      <c r="A4" t="s">
        <v>249</v>
      </c>
      <c r="B4" s="31" t="s">
        <v>48</v>
      </c>
      <c r="C4" s="31"/>
    </row>
    <row r="5" spans="1:3" x14ac:dyDescent="0.35">
      <c r="A5" t="s">
        <v>257</v>
      </c>
      <c r="B5" s="31" t="s">
        <v>48</v>
      </c>
      <c r="C5" s="31"/>
    </row>
    <row r="6" spans="1:3" x14ac:dyDescent="0.35">
      <c r="A6" t="s">
        <v>258</v>
      </c>
      <c r="B6" s="31" t="s">
        <v>48</v>
      </c>
      <c r="C6" s="31"/>
    </row>
    <row r="7" spans="1:3" x14ac:dyDescent="0.35">
      <c r="A7" t="s">
        <v>250</v>
      </c>
      <c r="B7" s="31" t="s">
        <v>48</v>
      </c>
      <c r="C7" s="31"/>
    </row>
    <row r="8" spans="1:3" x14ac:dyDescent="0.35">
      <c r="A8" t="s">
        <v>251</v>
      </c>
      <c r="B8" s="31" t="s">
        <v>48</v>
      </c>
      <c r="C8" s="31"/>
    </row>
    <row r="9" spans="1:3" x14ac:dyDescent="0.35">
      <c r="A9" t="s">
        <v>252</v>
      </c>
      <c r="B9" s="31" t="s">
        <v>48</v>
      </c>
      <c r="C9" s="31"/>
    </row>
    <row r="10" spans="1:3" x14ac:dyDescent="0.35">
      <c r="A10" t="s">
        <v>253</v>
      </c>
      <c r="B10" s="31" t="s">
        <v>48</v>
      </c>
      <c r="C10" s="31"/>
    </row>
    <row r="11" spans="1:3" x14ac:dyDescent="0.35">
      <c r="A11" t="s">
        <v>254</v>
      </c>
      <c r="B11" s="31"/>
      <c r="C11" s="31" t="s">
        <v>48</v>
      </c>
    </row>
    <row r="12" spans="1:3" x14ac:dyDescent="0.35">
      <c r="A12" t="s">
        <v>255</v>
      </c>
      <c r="B12" s="31"/>
      <c r="C12" s="31" t="s">
        <v>48</v>
      </c>
    </row>
    <row r="13" spans="1:3" x14ac:dyDescent="0.35">
      <c r="A13" t="s">
        <v>256</v>
      </c>
      <c r="B13" s="31"/>
      <c r="C13" s="31" t="s">
        <v>48</v>
      </c>
    </row>
    <row r="14" spans="1:3" x14ac:dyDescent="0.35">
      <c r="A14" t="s">
        <v>259</v>
      </c>
      <c r="B14" s="31"/>
      <c r="C14" s="31" t="s">
        <v>48</v>
      </c>
    </row>
    <row r="15" spans="1:3" x14ac:dyDescent="0.35">
      <c r="A15" t="s">
        <v>260</v>
      </c>
      <c r="B15" s="31"/>
      <c r="C15" s="31" t="s">
        <v>48</v>
      </c>
    </row>
    <row r="16" spans="1:3" x14ac:dyDescent="0.35">
      <c r="A16" t="s">
        <v>261</v>
      </c>
      <c r="B16" s="31"/>
      <c r="C16" s="31" t="s">
        <v>48</v>
      </c>
    </row>
    <row r="17" spans="1:3" x14ac:dyDescent="0.35">
      <c r="A17" s="30" t="s">
        <v>262</v>
      </c>
      <c r="B17" s="32"/>
      <c r="C17" s="31" t="s">
        <v>48</v>
      </c>
    </row>
    <row r="18" spans="1:3" x14ac:dyDescent="0.35">
      <c r="A18" t="s">
        <v>263</v>
      </c>
      <c r="B18" s="31"/>
      <c r="C18" s="31" t="s">
        <v>48</v>
      </c>
    </row>
    <row r="19" spans="1:3" x14ac:dyDescent="0.35">
      <c r="A19" t="s">
        <v>264</v>
      </c>
      <c r="B19" s="31"/>
      <c r="C19" s="31" t="s">
        <v>48</v>
      </c>
    </row>
    <row r="20" spans="1:3" x14ac:dyDescent="0.35">
      <c r="A20" t="s">
        <v>265</v>
      </c>
      <c r="B20" s="31"/>
      <c r="C20" s="31" t="s">
        <v>48</v>
      </c>
    </row>
    <row r="21" spans="1:3" x14ac:dyDescent="0.35">
      <c r="A21" t="s">
        <v>266</v>
      </c>
      <c r="B21" s="30"/>
      <c r="C21" s="31" t="s">
        <v>48</v>
      </c>
    </row>
    <row r="22" spans="1:3" x14ac:dyDescent="0.35">
      <c r="A22" t="s">
        <v>267</v>
      </c>
      <c r="B22" s="30"/>
      <c r="C22" s="31" t="s">
        <v>48</v>
      </c>
    </row>
    <row r="23" spans="1:3" x14ac:dyDescent="0.35">
      <c r="A23" s="33" t="s">
        <v>268</v>
      </c>
      <c r="B23" s="20"/>
      <c r="C23" s="31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DAB0A-9736-45B7-AEE9-F61CB82D1963}">
  <dimension ref="A1:C34"/>
  <sheetViews>
    <sheetView workbookViewId="0">
      <selection activeCell="A33" sqref="A33:B34"/>
    </sheetView>
  </sheetViews>
  <sheetFormatPr defaultRowHeight="14.5" x14ac:dyDescent="0.35"/>
  <cols>
    <col min="1" max="1" width="26.7265625" bestFit="1" customWidth="1"/>
    <col min="2" max="2" width="14.1796875" bestFit="1" customWidth="1"/>
    <col min="3" max="3" width="11.453125" bestFit="1" customWidth="1"/>
  </cols>
  <sheetData>
    <row r="1" spans="1:3" x14ac:dyDescent="0.35">
      <c r="A1" s="1" t="s">
        <v>1</v>
      </c>
      <c r="B1" s="1" t="s">
        <v>11</v>
      </c>
      <c r="C1" s="1" t="s">
        <v>12</v>
      </c>
    </row>
    <row r="2" spans="1:3" x14ac:dyDescent="0.35">
      <c r="A2" t="s">
        <v>212</v>
      </c>
      <c r="B2" s="19">
        <f>+'R2024'!D7</f>
        <v>30204.63</v>
      </c>
      <c r="C2" s="19">
        <f>+'Budget 2025'!E7</f>
        <v>31715</v>
      </c>
    </row>
    <row r="3" spans="1:3" x14ac:dyDescent="0.35">
      <c r="A3" t="s">
        <v>213</v>
      </c>
      <c r="B3" s="19">
        <f>+'R2024'!D8</f>
        <v>64609.75</v>
      </c>
      <c r="C3" s="19">
        <f>+'Budget 2025'!E8</f>
        <v>10000</v>
      </c>
    </row>
    <row r="4" spans="1:3" x14ac:dyDescent="0.35">
      <c r="A4" s="1" t="s">
        <v>214</v>
      </c>
      <c r="B4" s="19"/>
      <c r="C4" s="19"/>
    </row>
    <row r="5" spans="1:3" x14ac:dyDescent="0.35">
      <c r="A5" t="s">
        <v>215</v>
      </c>
      <c r="B5" s="19">
        <f>+'R2024'!D11</f>
        <v>525319.68999999994</v>
      </c>
      <c r="C5" s="19">
        <f>+'Budget 2025'!E10</f>
        <v>320320</v>
      </c>
    </row>
    <row r="6" spans="1:3" x14ac:dyDescent="0.35">
      <c r="A6" t="s">
        <v>216</v>
      </c>
      <c r="B6" s="19">
        <f>+'R2024'!D12</f>
        <v>95467.43</v>
      </c>
      <c r="C6" s="19">
        <f>+'Budget 2025'!E11</f>
        <v>95467</v>
      </c>
    </row>
    <row r="7" spans="1:3" x14ac:dyDescent="0.35">
      <c r="A7" t="s">
        <v>217</v>
      </c>
      <c r="B7" s="19">
        <f>+'R2024'!D13</f>
        <v>512211.84</v>
      </c>
      <c r="C7" s="19">
        <f>+'Budget 2025'!E12</f>
        <v>537822</v>
      </c>
    </row>
    <row r="8" spans="1:3" x14ac:dyDescent="0.35">
      <c r="A8" t="s">
        <v>218</v>
      </c>
      <c r="B8" s="19">
        <f>+'R2024'!D14</f>
        <v>137291.84</v>
      </c>
      <c r="C8" s="19">
        <f>+'Budget 2025'!E13</f>
        <v>144156</v>
      </c>
    </row>
    <row r="9" spans="1:3" x14ac:dyDescent="0.35">
      <c r="A9" t="s">
        <v>221</v>
      </c>
      <c r="B9" s="19">
        <f>+'R2024'!D15</f>
        <v>334169.17</v>
      </c>
      <c r="C9" s="19">
        <f>+'Budget 2025'!E14</f>
        <v>350878</v>
      </c>
    </row>
    <row r="10" spans="1:3" x14ac:dyDescent="0.35">
      <c r="A10" t="s">
        <v>220</v>
      </c>
      <c r="B10" s="19">
        <v>0</v>
      </c>
      <c r="C10" s="19">
        <f>+'Budget 2025'!E15</f>
        <v>215000</v>
      </c>
    </row>
    <row r="11" spans="1:3" x14ac:dyDescent="0.35">
      <c r="A11" t="s">
        <v>222</v>
      </c>
      <c r="B11" s="19">
        <f>+'R2024'!D16</f>
        <v>88020.68</v>
      </c>
      <c r="C11" s="19">
        <f>+'Budget 2025'!E16</f>
        <v>92422</v>
      </c>
    </row>
    <row r="12" spans="1:3" x14ac:dyDescent="0.35">
      <c r="A12" t="s">
        <v>142</v>
      </c>
      <c r="B12" s="19">
        <f>+'R2024'!D17</f>
        <v>43120</v>
      </c>
      <c r="C12" s="19">
        <f>+'Budget 2025'!E17</f>
        <v>50000</v>
      </c>
    </row>
    <row r="13" spans="1:3" x14ac:dyDescent="0.35">
      <c r="A13" t="s">
        <v>223</v>
      </c>
      <c r="B13" s="19">
        <f>+'R2024'!D9</f>
        <v>53999.99</v>
      </c>
      <c r="C13" s="19"/>
    </row>
    <row r="14" spans="1:3" x14ac:dyDescent="0.35">
      <c r="A14" s="1" t="s">
        <v>38</v>
      </c>
      <c r="B14" s="19"/>
      <c r="C14" s="19"/>
    </row>
    <row r="15" spans="1:3" x14ac:dyDescent="0.35">
      <c r="A15" t="s">
        <v>224</v>
      </c>
      <c r="B15" s="19">
        <f>+'R2024'!D19</f>
        <v>-789732.21</v>
      </c>
      <c r="C15" s="19">
        <f>+'Budget 2025'!E19</f>
        <v>-800413</v>
      </c>
    </row>
    <row r="16" spans="1:3" x14ac:dyDescent="0.35">
      <c r="A16" t="s">
        <v>225</v>
      </c>
      <c r="B16" s="19">
        <f>+'R2024'!D20</f>
        <v>-110265.17</v>
      </c>
      <c r="C16" s="19">
        <f>+'Budget 2025'!E20</f>
        <v>-111756</v>
      </c>
    </row>
    <row r="17" spans="1:3" x14ac:dyDescent="0.35">
      <c r="A17" t="s">
        <v>226</v>
      </c>
      <c r="B17" s="19">
        <f>+'R2024'!D21</f>
        <v>-159809.60000000001</v>
      </c>
      <c r="C17" s="19">
        <f>+'Budget 2025'!E21</f>
        <v>-159810</v>
      </c>
    </row>
    <row r="18" spans="1:3" x14ac:dyDescent="0.35">
      <c r="A18" t="s">
        <v>227</v>
      </c>
      <c r="B18" s="19">
        <f>+'R2024'!D22</f>
        <v>-339582.01</v>
      </c>
      <c r="C18" s="19">
        <f>+'Budget 2025'!E22</f>
        <v>-339582</v>
      </c>
    </row>
    <row r="19" spans="1:3" x14ac:dyDescent="0.35">
      <c r="A19" t="s">
        <v>228</v>
      </c>
      <c r="B19" s="19">
        <f>+'R2024'!D23</f>
        <v>-1368389.54</v>
      </c>
      <c r="C19" s="19">
        <f>+'Budget 2025'!E23</f>
        <v>-1368390</v>
      </c>
    </row>
    <row r="20" spans="1:3" x14ac:dyDescent="0.35">
      <c r="A20" t="s">
        <v>233</v>
      </c>
      <c r="B20" s="19">
        <f>+'R2024'!D24</f>
        <v>-200410</v>
      </c>
      <c r="C20" s="19">
        <f>+'Budget 2025'!E24</f>
        <v>-120000</v>
      </c>
    </row>
    <row r="21" spans="1:3" x14ac:dyDescent="0.35">
      <c r="A21" t="s">
        <v>229</v>
      </c>
      <c r="B21" s="19">
        <f>+'R2024'!D25</f>
        <v>-6630</v>
      </c>
      <c r="C21" s="19">
        <f>+'Budget 2025'!E25</f>
        <v>-6630</v>
      </c>
    </row>
    <row r="22" spans="1:3" x14ac:dyDescent="0.35">
      <c r="A22" t="s">
        <v>230</v>
      </c>
      <c r="B22" s="19">
        <f>+'R2024'!D26+'R2024'!D31</f>
        <v>-5908</v>
      </c>
      <c r="C22" s="19">
        <f>+'Budget 2025'!E26</f>
        <v>-10387</v>
      </c>
    </row>
    <row r="23" spans="1:3" x14ac:dyDescent="0.35">
      <c r="A23" t="s">
        <v>232</v>
      </c>
      <c r="B23" s="19">
        <f>+'R2024'!D27</f>
        <v>-6800</v>
      </c>
      <c r="C23" s="19">
        <f>+'Budget 2025'!E27</f>
        <v>0</v>
      </c>
    </row>
    <row r="24" spans="1:3" x14ac:dyDescent="0.35">
      <c r="A24" t="s">
        <v>153</v>
      </c>
      <c r="B24" s="19">
        <f>+'R2024'!D28</f>
        <v>553785.17000000004</v>
      </c>
      <c r="C24" s="19">
        <f>+'Budget 2025'!E28</f>
        <v>553785</v>
      </c>
    </row>
    <row r="25" spans="1:3" x14ac:dyDescent="0.35">
      <c r="A25" t="s">
        <v>152</v>
      </c>
      <c r="B25" s="19">
        <f>+'R2024'!D29</f>
        <v>-704893.97</v>
      </c>
      <c r="C25" s="19">
        <f>+'Budget 2025'!E29</f>
        <v>-704894</v>
      </c>
    </row>
    <row r="26" spans="1:3" x14ac:dyDescent="0.35">
      <c r="A26" t="s">
        <v>51</v>
      </c>
      <c r="B26" s="19">
        <f>+'R2024'!D30</f>
        <v>-6832</v>
      </c>
      <c r="C26" s="19">
        <f>+'Budget 2025'!E30</f>
        <v>-50000</v>
      </c>
    </row>
    <row r="27" spans="1:3" x14ac:dyDescent="0.35">
      <c r="B27" s="19"/>
      <c r="C27" s="19"/>
    </row>
    <row r="28" spans="1:3" x14ac:dyDescent="0.35">
      <c r="A28" s="1" t="s">
        <v>26</v>
      </c>
      <c r="B28" s="20">
        <f>SUM(B2:B27)</f>
        <v>-1261052.31</v>
      </c>
      <c r="C28" s="20">
        <f>SUM(C2:C27)</f>
        <v>-1270297</v>
      </c>
    </row>
    <row r="30" spans="1:3" x14ac:dyDescent="0.35">
      <c r="A30" t="s">
        <v>208</v>
      </c>
      <c r="B30" s="19">
        <f>B28-'R2024'!D5-'R2024'!D31</f>
        <v>0</v>
      </c>
      <c r="C30" s="19">
        <f>C28-'Budget 2025'!E5</f>
        <v>0</v>
      </c>
    </row>
    <row r="33" spans="1:2" x14ac:dyDescent="0.35">
      <c r="A33" t="s">
        <v>243</v>
      </c>
      <c r="B33" s="19">
        <f>B7/2.1</f>
        <v>243910.39999999999</v>
      </c>
    </row>
    <row r="34" spans="1:2" x14ac:dyDescent="0.35">
      <c r="A34" t="s">
        <v>244</v>
      </c>
      <c r="B34" s="19">
        <f>-B18/5</f>
        <v>67916.402000000002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9F306-E2B9-4262-8C02-F1DF7508B9E3}">
  <dimension ref="A1:C29"/>
  <sheetViews>
    <sheetView workbookViewId="0">
      <selection activeCell="A28" sqref="A28:B29"/>
    </sheetView>
  </sheetViews>
  <sheetFormatPr defaultRowHeight="14.5" x14ac:dyDescent="0.35"/>
  <cols>
    <col min="1" max="1" width="26.7265625" bestFit="1" customWidth="1"/>
    <col min="2" max="2" width="14.1796875" bestFit="1" customWidth="1"/>
    <col min="3" max="3" width="11.453125" bestFit="1" customWidth="1"/>
  </cols>
  <sheetData>
    <row r="1" spans="1:3" x14ac:dyDescent="0.35">
      <c r="A1" s="1" t="s">
        <v>2</v>
      </c>
      <c r="B1" s="1" t="s">
        <v>11</v>
      </c>
      <c r="C1" s="1" t="s">
        <v>12</v>
      </c>
    </row>
    <row r="2" spans="1:3" x14ac:dyDescent="0.35">
      <c r="A2" t="s">
        <v>212</v>
      </c>
      <c r="B2" s="19">
        <f>+'R2024'!D35</f>
        <v>14319.63</v>
      </c>
      <c r="C2" s="19">
        <f>+'Budget 2025'!E33</f>
        <v>15036</v>
      </c>
    </row>
    <row r="3" spans="1:3" x14ac:dyDescent="0.35">
      <c r="A3" t="s">
        <v>213</v>
      </c>
      <c r="B3" s="19">
        <f>+'R2024'!D36</f>
        <v>155391.01999999999</v>
      </c>
      <c r="C3" s="19">
        <f>+'Budget 2025'!E34</f>
        <v>10000</v>
      </c>
    </row>
    <row r="4" spans="1:3" x14ac:dyDescent="0.35">
      <c r="A4" s="1" t="s">
        <v>214</v>
      </c>
      <c r="B4" s="19"/>
      <c r="C4" s="19"/>
    </row>
    <row r="5" spans="1:3" x14ac:dyDescent="0.35">
      <c r="A5" t="s">
        <v>215</v>
      </c>
      <c r="B5" s="19">
        <f>+'R2024'!D38</f>
        <v>204617.47</v>
      </c>
      <c r="C5" s="19">
        <f>+'Budget 2025'!E36</f>
        <v>139617</v>
      </c>
    </row>
    <row r="6" spans="1:3" x14ac:dyDescent="0.35">
      <c r="A6" t="s">
        <v>216</v>
      </c>
      <c r="B6" s="19">
        <f>+'R2024'!D39</f>
        <v>6405.84</v>
      </c>
      <c r="C6" s="19">
        <f>+'Budget 2025'!E37</f>
        <v>6406</v>
      </c>
    </row>
    <row r="7" spans="1:3" x14ac:dyDescent="0.35">
      <c r="A7" t="s">
        <v>217</v>
      </c>
      <c r="B7" s="19">
        <f>+'R2024'!D40</f>
        <v>146557.49</v>
      </c>
      <c r="C7" s="19">
        <f>+'Budget 2025'!E38</f>
        <v>153885</v>
      </c>
    </row>
    <row r="8" spans="1:3" x14ac:dyDescent="0.35">
      <c r="A8" t="s">
        <v>218</v>
      </c>
      <c r="B8" s="19">
        <f>+'R2024'!D41</f>
        <v>98091.19</v>
      </c>
      <c r="C8" s="19">
        <f>+'Budget 2025'!E39</f>
        <v>102996</v>
      </c>
    </row>
    <row r="9" spans="1:3" x14ac:dyDescent="0.35">
      <c r="A9" t="s">
        <v>221</v>
      </c>
      <c r="B9" s="19">
        <f>+'R2024'!D43</f>
        <v>78409.98</v>
      </c>
      <c r="C9" s="19">
        <f>+'Budget 2025'!E40</f>
        <v>82330</v>
      </c>
    </row>
    <row r="10" spans="1:3" x14ac:dyDescent="0.35">
      <c r="A10" t="s">
        <v>220</v>
      </c>
      <c r="B10" s="19">
        <v>0</v>
      </c>
      <c r="C10" s="19">
        <f>+'Budget 2025'!E41</f>
        <v>75000</v>
      </c>
    </row>
    <row r="11" spans="1:3" x14ac:dyDescent="0.35">
      <c r="A11" t="s">
        <v>222</v>
      </c>
      <c r="B11" s="19">
        <f>+'R2024'!D45</f>
        <v>41062.54</v>
      </c>
      <c r="C11" s="19">
        <f>+'Budget 2025'!E42</f>
        <v>43116</v>
      </c>
    </row>
    <row r="12" spans="1:3" x14ac:dyDescent="0.35">
      <c r="A12" t="s">
        <v>142</v>
      </c>
      <c r="B12" s="19">
        <f>+'R2024'!D46</f>
        <v>0</v>
      </c>
      <c r="C12" s="19">
        <f>+'Budget 2025'!E43</f>
        <v>50000</v>
      </c>
    </row>
    <row r="13" spans="1:3" x14ac:dyDescent="0.35">
      <c r="A13" s="1" t="s">
        <v>38</v>
      </c>
      <c r="B13" s="19"/>
      <c r="C13" s="19"/>
    </row>
    <row r="14" spans="1:3" x14ac:dyDescent="0.35">
      <c r="A14" t="s">
        <v>224</v>
      </c>
      <c r="B14" s="19">
        <f>+'R2024'!D48</f>
        <v>-347841.35</v>
      </c>
      <c r="C14" s="19">
        <f>+'Budget 2025'!E45</f>
        <v>-329700</v>
      </c>
    </row>
    <row r="15" spans="1:3" x14ac:dyDescent="0.35">
      <c r="A15" t="s">
        <v>226</v>
      </c>
      <c r="B15" s="19">
        <f>+'R2024'!D49</f>
        <v>-673775.67</v>
      </c>
      <c r="C15" s="19">
        <f>+'Budget 2025'!E46</f>
        <v>-673776</v>
      </c>
    </row>
    <row r="16" spans="1:3" x14ac:dyDescent="0.35">
      <c r="A16" t="s">
        <v>227</v>
      </c>
      <c r="B16" s="19">
        <f>+'R2024'!D50</f>
        <v>-121180.41</v>
      </c>
      <c r="C16" s="19">
        <f>+'Budget 2025'!E47</f>
        <v>-50000</v>
      </c>
    </row>
    <row r="17" spans="1:3" x14ac:dyDescent="0.35">
      <c r="A17" t="s">
        <v>228</v>
      </c>
      <c r="B17" s="19">
        <f>+'R2024'!D51</f>
        <v>-198742.39</v>
      </c>
      <c r="C17" s="19">
        <f>+'Budget 2025'!E48</f>
        <v>-198742</v>
      </c>
    </row>
    <row r="18" spans="1:3" x14ac:dyDescent="0.35">
      <c r="A18" t="s">
        <v>229</v>
      </c>
      <c r="B18" s="19">
        <f>+'R2024'!D52</f>
        <v>-4440</v>
      </c>
      <c r="C18" s="19">
        <f>+'Budget 2025'!E49</f>
        <v>-4219</v>
      </c>
    </row>
    <row r="19" spans="1:3" x14ac:dyDescent="0.35">
      <c r="A19" t="s">
        <v>230</v>
      </c>
      <c r="B19" s="19">
        <f>+'R2024'!D53+'R2024'!D186</f>
        <v>-724</v>
      </c>
      <c r="C19" s="19">
        <v>0</v>
      </c>
    </row>
    <row r="20" spans="1:3" x14ac:dyDescent="0.35">
      <c r="A20" t="s">
        <v>232</v>
      </c>
      <c r="B20" s="19">
        <f>+'R2024'!D54</f>
        <v>-28800</v>
      </c>
      <c r="C20" s="19">
        <v>0</v>
      </c>
    </row>
    <row r="21" spans="1:3" x14ac:dyDescent="0.35">
      <c r="A21" t="s">
        <v>51</v>
      </c>
      <c r="B21" s="19">
        <f>+'R2024'!D55</f>
        <v>-183488</v>
      </c>
      <c r="C21" s="19">
        <f>+'Budget 2025'!E50</f>
        <v>-225000</v>
      </c>
    </row>
    <row r="22" spans="1:3" x14ac:dyDescent="0.35">
      <c r="B22" s="19"/>
      <c r="C22" s="19"/>
    </row>
    <row r="23" spans="1:3" x14ac:dyDescent="0.35">
      <c r="A23" s="1" t="s">
        <v>26</v>
      </c>
      <c r="B23" s="20">
        <f>SUM(B2:B22)</f>
        <v>-814136.66000000015</v>
      </c>
      <c r="C23" s="20">
        <f>SUM(C2:C22)</f>
        <v>-803051</v>
      </c>
    </row>
    <row r="25" spans="1:3" x14ac:dyDescent="0.35">
      <c r="A25" t="s">
        <v>208</v>
      </c>
      <c r="B25" s="19">
        <f>B23-'R2024'!D32-'R2024'!D186</f>
        <v>9.999999834690243E-3</v>
      </c>
      <c r="C25" s="19">
        <f>C23-'Budget 2025'!E31</f>
        <v>0</v>
      </c>
    </row>
    <row r="28" spans="1:3" x14ac:dyDescent="0.35">
      <c r="A28" t="s">
        <v>243</v>
      </c>
      <c r="B28" s="19">
        <f>B7/2.1</f>
        <v>69789.280952380941</v>
      </c>
    </row>
    <row r="29" spans="1:3" x14ac:dyDescent="0.35">
      <c r="A29" t="s">
        <v>244</v>
      </c>
      <c r="B29" s="19">
        <f>-B16/5</f>
        <v>24236.082000000002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7F38D-DA82-480E-9A28-6E10FB20AEC5}">
  <dimension ref="A1:C28"/>
  <sheetViews>
    <sheetView workbookViewId="0">
      <selection activeCell="B28" sqref="A27:B28"/>
    </sheetView>
  </sheetViews>
  <sheetFormatPr defaultRowHeight="14.5" x14ac:dyDescent="0.35"/>
  <cols>
    <col min="1" max="1" width="26.7265625" bestFit="1" customWidth="1"/>
    <col min="2" max="2" width="14.1796875" bestFit="1" customWidth="1"/>
    <col min="3" max="3" width="11.453125" bestFit="1" customWidth="1"/>
  </cols>
  <sheetData>
    <row r="1" spans="1:3" x14ac:dyDescent="0.35">
      <c r="A1" s="1" t="s">
        <v>3</v>
      </c>
      <c r="B1" s="1" t="s">
        <v>11</v>
      </c>
      <c r="C1" s="1" t="s">
        <v>12</v>
      </c>
    </row>
    <row r="2" spans="1:3" x14ac:dyDescent="0.35">
      <c r="A2" t="s">
        <v>212</v>
      </c>
      <c r="B2" s="19">
        <f>+'R2024'!D58</f>
        <v>16835.13</v>
      </c>
      <c r="C2" s="19">
        <f>+'Budget 2025'!E53</f>
        <v>17677</v>
      </c>
    </row>
    <row r="3" spans="1:3" x14ac:dyDescent="0.35">
      <c r="A3" t="s">
        <v>213</v>
      </c>
      <c r="B3" s="19">
        <f>+'R2024'!D59</f>
        <v>2480.7199999999998</v>
      </c>
      <c r="C3" s="19">
        <f>+'Budget 2025'!E54</f>
        <v>5000</v>
      </c>
    </row>
    <row r="4" spans="1:3" x14ac:dyDescent="0.35">
      <c r="A4" s="1" t="s">
        <v>214</v>
      </c>
      <c r="B4" s="19"/>
      <c r="C4" s="19"/>
    </row>
    <row r="5" spans="1:3" x14ac:dyDescent="0.35">
      <c r="A5" t="s">
        <v>215</v>
      </c>
      <c r="B5" s="19">
        <f>+'R2024'!D61</f>
        <v>78966.52</v>
      </c>
      <c r="C5" s="19">
        <f>+'Budget 2025'!E56</f>
        <v>20467</v>
      </c>
    </row>
    <row r="6" spans="1:3" x14ac:dyDescent="0.35">
      <c r="A6" t="s">
        <v>216</v>
      </c>
      <c r="B6" s="19">
        <f>+'R2024'!D62</f>
        <v>998.66</v>
      </c>
      <c r="C6" s="19">
        <f>+'Budget 2025'!E57</f>
        <v>1051</v>
      </c>
    </row>
    <row r="7" spans="1:3" x14ac:dyDescent="0.35">
      <c r="A7" t="s">
        <v>217</v>
      </c>
      <c r="B7" s="19">
        <f>+'R2024'!D63</f>
        <v>32376.01</v>
      </c>
      <c r="C7" s="19">
        <f>+'Budget 2025'!E58</f>
        <v>33995</v>
      </c>
    </row>
    <row r="8" spans="1:3" x14ac:dyDescent="0.35">
      <c r="A8" t="s">
        <v>218</v>
      </c>
      <c r="B8" s="19">
        <f>+'R2024'!D64</f>
        <v>5420.28</v>
      </c>
      <c r="C8" s="19">
        <f>+'Budget 2025'!E59</f>
        <v>5691</v>
      </c>
    </row>
    <row r="9" spans="1:3" x14ac:dyDescent="0.35">
      <c r="A9" t="s">
        <v>221</v>
      </c>
      <c r="B9" s="19">
        <f>+'R2024'!D65</f>
        <v>35252.01</v>
      </c>
      <c r="C9" s="19">
        <f>+'Budget 2025'!E60</f>
        <v>37015</v>
      </c>
    </row>
    <row r="10" spans="1:3" x14ac:dyDescent="0.35">
      <c r="A10" t="s">
        <v>220</v>
      </c>
      <c r="B10" s="19">
        <v>0</v>
      </c>
      <c r="C10" s="19">
        <f>+'Budget 2025'!E61</f>
        <v>59000</v>
      </c>
    </row>
    <row r="11" spans="1:3" x14ac:dyDescent="0.35">
      <c r="A11" t="s">
        <v>222</v>
      </c>
      <c r="B11" s="19">
        <f>+'R2024'!D66</f>
        <v>13746.35</v>
      </c>
      <c r="C11" s="19">
        <f>+'Budget 2025'!E62</f>
        <v>14434</v>
      </c>
    </row>
    <row r="12" spans="1:3" x14ac:dyDescent="0.35">
      <c r="A12" t="s">
        <v>142</v>
      </c>
      <c r="B12" s="19">
        <f>+'R2024'!D67</f>
        <v>0</v>
      </c>
      <c r="C12" s="19">
        <f>+'Budget 2025'!E63</f>
        <v>6500</v>
      </c>
    </row>
    <row r="13" spans="1:3" x14ac:dyDescent="0.35">
      <c r="A13" s="1" t="s">
        <v>38</v>
      </c>
      <c r="B13" s="19"/>
      <c r="C13" s="19"/>
    </row>
    <row r="14" spans="1:3" x14ac:dyDescent="0.35">
      <c r="A14" t="s">
        <v>224</v>
      </c>
      <c r="B14" s="19">
        <f>+'R2024'!D69</f>
        <v>-83144.23</v>
      </c>
      <c r="C14" s="19">
        <f>+'Budget 2025'!E65</f>
        <v>-88000</v>
      </c>
    </row>
    <row r="15" spans="1:3" x14ac:dyDescent="0.35">
      <c r="A15" t="s">
        <v>226</v>
      </c>
      <c r="B15" s="19">
        <f>+'R2024'!D70</f>
        <v>-244797.94</v>
      </c>
      <c r="C15" s="19">
        <f>+'Budget 2025'!E66</f>
        <v>-244798</v>
      </c>
    </row>
    <row r="16" spans="1:3" x14ac:dyDescent="0.35">
      <c r="A16" t="s">
        <v>227</v>
      </c>
      <c r="B16" s="19">
        <f>+'R2024'!D71</f>
        <v>-19725.11</v>
      </c>
      <c r="C16" s="19">
        <f>+'Budget 2025'!E67</f>
        <v>-6000</v>
      </c>
    </row>
    <row r="17" spans="1:3" x14ac:dyDescent="0.35">
      <c r="A17" t="s">
        <v>228</v>
      </c>
      <c r="B17" s="19">
        <f>+'R2024'!D72</f>
        <v>-38117.360000000001</v>
      </c>
      <c r="C17" s="19">
        <f>+'Budget 2025'!E68</f>
        <v>-38117</v>
      </c>
    </row>
    <row r="18" spans="1:3" x14ac:dyDescent="0.35">
      <c r="A18" t="s">
        <v>230</v>
      </c>
      <c r="B18" s="19">
        <f>+'R2024'!D73+'R2024'!D187</f>
        <v>0</v>
      </c>
      <c r="C18" s="19">
        <v>0</v>
      </c>
    </row>
    <row r="19" spans="1:3" x14ac:dyDescent="0.35">
      <c r="A19" t="s">
        <v>232</v>
      </c>
      <c r="B19" s="19">
        <f>+'R2024'!D74</f>
        <v>-16400</v>
      </c>
      <c r="C19" s="19">
        <v>0</v>
      </c>
    </row>
    <row r="20" spans="1:3" x14ac:dyDescent="0.35">
      <c r="A20" t="s">
        <v>51</v>
      </c>
      <c r="B20" s="19">
        <f>+'R2024'!D75</f>
        <v>-17012</v>
      </c>
      <c r="C20" s="19">
        <f>+'Budget 2025'!E69</f>
        <v>-17012</v>
      </c>
    </row>
    <row r="21" spans="1:3" x14ac:dyDescent="0.35">
      <c r="B21" s="19"/>
      <c r="C21" s="19"/>
    </row>
    <row r="22" spans="1:3" x14ac:dyDescent="0.35">
      <c r="A22" s="1" t="s">
        <v>26</v>
      </c>
      <c r="B22" s="20">
        <f>SUM(B2:B21)</f>
        <v>-233120.95999999996</v>
      </c>
      <c r="C22" s="20">
        <f>SUM(C2:C21)</f>
        <v>-193097</v>
      </c>
    </row>
    <row r="24" spans="1:3" x14ac:dyDescent="0.35">
      <c r="A24" t="s">
        <v>208</v>
      </c>
      <c r="B24" s="19">
        <f>B22-'R2024'!D187-'R2024'!D56</f>
        <v>0</v>
      </c>
      <c r="C24" s="19">
        <f>C22-'Budget 2025'!E51</f>
        <v>0</v>
      </c>
    </row>
    <row r="27" spans="1:3" x14ac:dyDescent="0.35">
      <c r="A27" t="s">
        <v>243</v>
      </c>
      <c r="B27" s="19">
        <f>B7/2.1</f>
        <v>15417.147619047617</v>
      </c>
    </row>
    <row r="28" spans="1:3" x14ac:dyDescent="0.35">
      <c r="A28" t="s">
        <v>244</v>
      </c>
      <c r="B28" s="19">
        <f>-B16/5</f>
        <v>3945.0219999999999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CEBE5-EB0D-4617-B0EC-D7469E126B95}">
  <dimension ref="A1:C17"/>
  <sheetViews>
    <sheetView workbookViewId="0">
      <selection activeCell="A27" sqref="A27"/>
    </sheetView>
  </sheetViews>
  <sheetFormatPr defaultRowHeight="14.5" x14ac:dyDescent="0.35"/>
  <cols>
    <col min="1" max="1" width="26.7265625" bestFit="1" customWidth="1"/>
    <col min="2" max="2" width="14.1796875" bestFit="1" customWidth="1"/>
    <col min="3" max="3" width="11.453125" bestFit="1" customWidth="1"/>
  </cols>
  <sheetData>
    <row r="1" spans="1:3" x14ac:dyDescent="0.35">
      <c r="A1" s="1" t="s">
        <v>4</v>
      </c>
      <c r="B1" s="1" t="s">
        <v>11</v>
      </c>
      <c r="C1" s="1" t="s">
        <v>12</v>
      </c>
    </row>
    <row r="2" spans="1:3" x14ac:dyDescent="0.35">
      <c r="A2" t="s">
        <v>212</v>
      </c>
      <c r="B2" s="19">
        <f>+'R2024'!D78</f>
        <v>0</v>
      </c>
      <c r="C2" s="19">
        <v>0</v>
      </c>
    </row>
    <row r="3" spans="1:3" x14ac:dyDescent="0.35">
      <c r="A3" t="s">
        <v>213</v>
      </c>
      <c r="B3" s="19">
        <f>+'R2024'!D79</f>
        <v>2052.59</v>
      </c>
      <c r="C3" s="19">
        <v>0</v>
      </c>
    </row>
    <row r="4" spans="1:3" x14ac:dyDescent="0.35">
      <c r="A4" s="1" t="s">
        <v>214</v>
      </c>
      <c r="B4" s="19"/>
      <c r="C4" s="19"/>
    </row>
    <row r="5" spans="1:3" x14ac:dyDescent="0.35">
      <c r="A5" t="s">
        <v>215</v>
      </c>
      <c r="B5" s="19">
        <f>+'R2024'!D81</f>
        <v>67508.75</v>
      </c>
      <c r="C5" s="19">
        <v>0</v>
      </c>
    </row>
    <row r="6" spans="1:3" x14ac:dyDescent="0.35">
      <c r="A6" t="s">
        <v>217</v>
      </c>
      <c r="B6" s="19">
        <f>+'R2024'!D82</f>
        <v>6572.39</v>
      </c>
      <c r="C6" s="19">
        <f>+'Budget 2025'!E73</f>
        <v>6901</v>
      </c>
    </row>
    <row r="7" spans="1:3" x14ac:dyDescent="0.35">
      <c r="A7" t="s">
        <v>218</v>
      </c>
      <c r="B7" s="19">
        <f>+'R2024'!D83</f>
        <v>3038.85</v>
      </c>
      <c r="C7" s="19">
        <f>+'Budget 2025'!E74</f>
        <v>3191</v>
      </c>
    </row>
    <row r="8" spans="1:3" x14ac:dyDescent="0.35">
      <c r="A8" t="s">
        <v>220</v>
      </c>
      <c r="B8" s="19">
        <v>0</v>
      </c>
      <c r="C8" s="19">
        <f>+'Budget 2025'!E75</f>
        <v>67000</v>
      </c>
    </row>
    <row r="9" spans="1:3" x14ac:dyDescent="0.35">
      <c r="A9" t="s">
        <v>222</v>
      </c>
      <c r="B9" s="19">
        <f>+'R2024'!D84</f>
        <v>446</v>
      </c>
      <c r="C9" s="19">
        <f>+'Budget 2025'!E76</f>
        <v>1107</v>
      </c>
    </row>
    <row r="10" spans="1:3" x14ac:dyDescent="0.35">
      <c r="A10" s="1" t="s">
        <v>38</v>
      </c>
      <c r="B10" s="19"/>
      <c r="C10" s="19"/>
    </row>
    <row r="11" spans="1:3" x14ac:dyDescent="0.35">
      <c r="A11" t="s">
        <v>226</v>
      </c>
      <c r="B11" s="19">
        <f>+'R2024'!D86</f>
        <v>-29063.919999999998</v>
      </c>
      <c r="C11" s="19">
        <f>+'Budget 2025'!E78</f>
        <v>-29064</v>
      </c>
    </row>
    <row r="12" spans="1:3" x14ac:dyDescent="0.35">
      <c r="A12" t="s">
        <v>227</v>
      </c>
      <c r="B12" s="19">
        <f>+'R2024'!D87</f>
        <v>-11823.2</v>
      </c>
      <c r="C12" s="19">
        <f>+'Budget 2025'!E79</f>
        <v>-11823</v>
      </c>
    </row>
    <row r="13" spans="1:3" x14ac:dyDescent="0.35">
      <c r="A13" t="s">
        <v>228</v>
      </c>
      <c r="B13" s="19">
        <f>+'R2024'!D88</f>
        <v>-40</v>
      </c>
      <c r="C13" s="19">
        <v>0</v>
      </c>
    </row>
    <row r="14" spans="1:3" x14ac:dyDescent="0.35">
      <c r="B14" s="19"/>
      <c r="C14" s="19"/>
    </row>
    <row r="15" spans="1:3" x14ac:dyDescent="0.35">
      <c r="A15" s="1" t="s">
        <v>26</v>
      </c>
      <c r="B15" s="20">
        <f>SUM(B2:B14)</f>
        <v>38691.460000000006</v>
      </c>
      <c r="C15" s="20">
        <f>SUM(C2:C14)</f>
        <v>37312</v>
      </c>
    </row>
    <row r="17" spans="1:3" x14ac:dyDescent="0.35">
      <c r="A17" t="s">
        <v>208</v>
      </c>
      <c r="B17" s="19">
        <f>B15-'R2024'!D76</f>
        <v>0</v>
      </c>
      <c r="C17" s="19">
        <f>C15-'Budget 2025'!E70</f>
        <v>0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1675-5004-4C8F-AD98-8AEE899DB820}">
  <dimension ref="A1:C31"/>
  <sheetViews>
    <sheetView workbookViewId="0">
      <selection activeCell="A30" sqref="A30:B31"/>
    </sheetView>
  </sheetViews>
  <sheetFormatPr defaultRowHeight="14.5" x14ac:dyDescent="0.35"/>
  <cols>
    <col min="1" max="1" width="26.7265625" bestFit="1" customWidth="1"/>
    <col min="2" max="2" width="14.1796875" bestFit="1" customWidth="1"/>
    <col min="3" max="3" width="11.453125" bestFit="1" customWidth="1"/>
  </cols>
  <sheetData>
    <row r="1" spans="1:3" x14ac:dyDescent="0.35">
      <c r="A1" s="1" t="s">
        <v>5</v>
      </c>
      <c r="B1" s="1" t="s">
        <v>11</v>
      </c>
      <c r="C1" s="1" t="s">
        <v>12</v>
      </c>
    </row>
    <row r="2" spans="1:3" x14ac:dyDescent="0.35">
      <c r="A2" t="s">
        <v>212</v>
      </c>
      <c r="B2" s="19">
        <f>+'R2024'!D92</f>
        <v>11447.63</v>
      </c>
      <c r="C2" s="19">
        <f>+'Budget 2025'!E82</f>
        <v>12020</v>
      </c>
    </row>
    <row r="3" spans="1:3" x14ac:dyDescent="0.35">
      <c r="A3" t="s">
        <v>213</v>
      </c>
      <c r="B3" s="19">
        <f>+'R2024'!D93</f>
        <v>65672.399999999994</v>
      </c>
      <c r="C3" s="19">
        <f>+'Budget 2025'!E83</f>
        <v>10000</v>
      </c>
    </row>
    <row r="4" spans="1:3" x14ac:dyDescent="0.35">
      <c r="A4" s="1" t="s">
        <v>214</v>
      </c>
      <c r="B4" s="19"/>
      <c r="C4" s="19"/>
    </row>
    <row r="5" spans="1:3" x14ac:dyDescent="0.35">
      <c r="A5" t="s">
        <v>215</v>
      </c>
      <c r="B5" s="19">
        <f>+'R2024'!D95</f>
        <v>107552.36</v>
      </c>
      <c r="C5" s="19">
        <f>+'Budget 2025'!E85</f>
        <v>69552</v>
      </c>
    </row>
    <row r="6" spans="1:3" x14ac:dyDescent="0.35">
      <c r="A6" t="s">
        <v>216</v>
      </c>
      <c r="B6" s="19">
        <f>+'R2024'!D96</f>
        <v>15177.48</v>
      </c>
      <c r="C6" s="19">
        <f>+'Budget 2025'!E86</f>
        <v>15177</v>
      </c>
    </row>
    <row r="7" spans="1:3" x14ac:dyDescent="0.35">
      <c r="A7" t="s">
        <v>217</v>
      </c>
      <c r="B7" s="19">
        <f>+'R2024'!D97</f>
        <v>111856.06</v>
      </c>
      <c r="C7" s="19">
        <f>+'Budget 2025'!E87</f>
        <v>117449</v>
      </c>
    </row>
    <row r="8" spans="1:3" x14ac:dyDescent="0.35">
      <c r="A8" t="s">
        <v>218</v>
      </c>
      <c r="B8" s="19">
        <f>+'R2024'!D98</f>
        <v>46648.98</v>
      </c>
      <c r="C8" s="19">
        <f>+'Budget 2025'!E88</f>
        <v>48981</v>
      </c>
    </row>
    <row r="9" spans="1:3" x14ac:dyDescent="0.35">
      <c r="A9" t="s">
        <v>219</v>
      </c>
      <c r="B9" s="19">
        <f>+'R2024'!D99</f>
        <v>7591.02</v>
      </c>
      <c r="C9" s="19">
        <f>+'Budget 2025'!E89</f>
        <v>7971</v>
      </c>
    </row>
    <row r="10" spans="1:3" x14ac:dyDescent="0.35">
      <c r="A10" t="s">
        <v>221</v>
      </c>
      <c r="B10" s="19">
        <f>+'R2024'!D100</f>
        <v>110875.35</v>
      </c>
      <c r="C10" s="19">
        <f>+'Budget 2025'!E90</f>
        <v>116419</v>
      </c>
    </row>
    <row r="11" spans="1:3" x14ac:dyDescent="0.35">
      <c r="A11" t="s">
        <v>220</v>
      </c>
      <c r="B11" s="19">
        <v>0</v>
      </c>
      <c r="C11" s="19">
        <f>+'Budget 2025'!E91</f>
        <v>48000</v>
      </c>
    </row>
    <row r="12" spans="1:3" x14ac:dyDescent="0.35">
      <c r="A12" t="s">
        <v>222</v>
      </c>
      <c r="B12" s="19">
        <f>+'R2024'!D101</f>
        <v>21835.48</v>
      </c>
      <c r="C12" s="19">
        <f>+'Budget 2025'!E92</f>
        <v>22927</v>
      </c>
    </row>
    <row r="13" spans="1:3" x14ac:dyDescent="0.35">
      <c r="A13" t="s">
        <v>142</v>
      </c>
      <c r="B13" s="19">
        <f>+'R2024'!D102</f>
        <v>13055.36</v>
      </c>
      <c r="C13" s="19">
        <f>+'Budget 2025'!E93</f>
        <v>50000</v>
      </c>
    </row>
    <row r="14" spans="1:3" x14ac:dyDescent="0.35">
      <c r="A14" s="1" t="s">
        <v>38</v>
      </c>
      <c r="B14" s="19"/>
      <c r="C14" s="19"/>
    </row>
    <row r="15" spans="1:3" x14ac:dyDescent="0.35">
      <c r="A15" t="s">
        <v>224</v>
      </c>
      <c r="B15" s="19">
        <f>+'R2024'!D104</f>
        <v>-85993</v>
      </c>
      <c r="C15" s="19">
        <f>+'Budget 2025'!E95</f>
        <v>-90200</v>
      </c>
    </row>
    <row r="16" spans="1:3" x14ac:dyDescent="0.35">
      <c r="A16" t="s">
        <v>226</v>
      </c>
      <c r="B16" s="19">
        <f>+'R2024'!D105</f>
        <v>-1150732.6599999999</v>
      </c>
      <c r="C16" s="19">
        <f>+'Budget 2025'!E96</f>
        <v>-1150733</v>
      </c>
    </row>
    <row r="17" spans="1:3" x14ac:dyDescent="0.35">
      <c r="A17" t="s">
        <v>227</v>
      </c>
      <c r="B17" s="19">
        <f>+'R2024'!D106</f>
        <v>-103559.23</v>
      </c>
      <c r="C17" s="19">
        <f>+'Budget 2025'!E97</f>
        <v>-25000</v>
      </c>
    </row>
    <row r="18" spans="1:3" x14ac:dyDescent="0.35">
      <c r="A18" t="s">
        <v>228</v>
      </c>
      <c r="B18" s="19">
        <f>+'R2024'!D107</f>
        <v>-503965.94</v>
      </c>
      <c r="C18" s="19">
        <f>+'Budget 2025'!E98</f>
        <v>-503966</v>
      </c>
    </row>
    <row r="19" spans="1:3" x14ac:dyDescent="0.35">
      <c r="A19" t="s">
        <v>231</v>
      </c>
      <c r="B19" s="19">
        <f>+'R2024'!D108</f>
        <v>-10000</v>
      </c>
      <c r="C19" s="19">
        <v>0</v>
      </c>
    </row>
    <row r="20" spans="1:3" x14ac:dyDescent="0.35">
      <c r="A20" t="s">
        <v>229</v>
      </c>
      <c r="B20" s="19">
        <f>+'R2024'!D109</f>
        <v>-5360</v>
      </c>
      <c r="C20" s="19">
        <f>+'Budget 2025'!E99</f>
        <v>-5360</v>
      </c>
    </row>
    <row r="21" spans="1:3" x14ac:dyDescent="0.35">
      <c r="A21" t="s">
        <v>230</v>
      </c>
      <c r="B21" s="19">
        <f>+'R2024'!D110+'R2024'!D188</f>
        <v>9744</v>
      </c>
      <c r="C21" s="19">
        <v>0</v>
      </c>
    </row>
    <row r="22" spans="1:3" x14ac:dyDescent="0.35">
      <c r="A22" t="s">
        <v>232</v>
      </c>
      <c r="B22" s="19">
        <f>+'R2024'!D111</f>
        <v>-40000</v>
      </c>
      <c r="C22" s="19">
        <v>0</v>
      </c>
    </row>
    <row r="23" spans="1:3" x14ac:dyDescent="0.35">
      <c r="A23" t="s">
        <v>51</v>
      </c>
      <c r="B23" s="19">
        <f>+'R2024'!D112</f>
        <v>-48080</v>
      </c>
      <c r="C23" s="19">
        <f>+'Budget 2025'!E101</f>
        <v>-48080</v>
      </c>
    </row>
    <row r="24" spans="1:3" x14ac:dyDescent="0.35">
      <c r="B24" s="19"/>
      <c r="C24" s="19"/>
    </row>
    <row r="25" spans="1:3" x14ac:dyDescent="0.35">
      <c r="A25" s="1" t="s">
        <v>26</v>
      </c>
      <c r="B25" s="20">
        <f>SUM(B2:B24)</f>
        <v>-1426234.71</v>
      </c>
      <c r="C25" s="20">
        <f>SUM(C2:C24)</f>
        <v>-1304843</v>
      </c>
    </row>
    <row r="27" spans="1:3" x14ac:dyDescent="0.35">
      <c r="A27" t="s">
        <v>208</v>
      </c>
      <c r="B27" s="19">
        <f>B25-'R2024'!D188-'R2024'!D89</f>
        <v>0</v>
      </c>
      <c r="C27" s="19">
        <f>C25-'Budget 2025'!E80</f>
        <v>0</v>
      </c>
    </row>
    <row r="30" spans="1:3" x14ac:dyDescent="0.35">
      <c r="A30" t="s">
        <v>243</v>
      </c>
      <c r="B30" s="19">
        <f>B7/2.1</f>
        <v>53264.790476190472</v>
      </c>
    </row>
    <row r="31" spans="1:3" x14ac:dyDescent="0.35">
      <c r="A31" t="s">
        <v>244</v>
      </c>
      <c r="B31" s="19">
        <f>-B17/5</f>
        <v>20711.845999999998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BFDFC-754A-46B1-BF01-E5AE71C885A1}">
  <dimension ref="A1:C32"/>
  <sheetViews>
    <sheetView workbookViewId="0">
      <selection activeCell="B32" sqref="A31:B32"/>
    </sheetView>
  </sheetViews>
  <sheetFormatPr defaultRowHeight="14.5" x14ac:dyDescent="0.35"/>
  <cols>
    <col min="1" max="1" width="26.7265625" bestFit="1" customWidth="1"/>
    <col min="2" max="2" width="14.1796875" bestFit="1" customWidth="1"/>
    <col min="3" max="3" width="11.453125" bestFit="1" customWidth="1"/>
  </cols>
  <sheetData>
    <row r="1" spans="1:3" x14ac:dyDescent="0.35">
      <c r="A1" s="1" t="s">
        <v>6</v>
      </c>
      <c r="B1" s="1" t="s">
        <v>11</v>
      </c>
      <c r="C1" s="1" t="s">
        <v>12</v>
      </c>
    </row>
    <row r="2" spans="1:3" x14ac:dyDescent="0.35">
      <c r="A2" t="s">
        <v>212</v>
      </c>
      <c r="B2" s="19">
        <f>+'R2024'!D115</f>
        <v>9073.1299999999992</v>
      </c>
      <c r="C2" s="19">
        <f>+'Budget 2025'!E104</f>
        <v>9527</v>
      </c>
    </row>
    <row r="3" spans="1:3" x14ac:dyDescent="0.35">
      <c r="A3" t="s">
        <v>213</v>
      </c>
      <c r="B3" s="19">
        <f>+'R2024'!D116</f>
        <v>10895.96</v>
      </c>
      <c r="C3" s="19">
        <f>+'Budget 2025'!E105</f>
        <v>5000</v>
      </c>
    </row>
    <row r="4" spans="1:3" x14ac:dyDescent="0.35">
      <c r="A4" s="1" t="s">
        <v>214</v>
      </c>
      <c r="B4" s="19"/>
      <c r="C4" s="19"/>
    </row>
    <row r="5" spans="1:3" x14ac:dyDescent="0.35">
      <c r="A5" t="s">
        <v>215</v>
      </c>
      <c r="B5" s="19">
        <f>+'R2024'!D118</f>
        <v>62625.98</v>
      </c>
      <c r="C5" s="19">
        <f>+'Budget 2025'!E107</f>
        <v>48626</v>
      </c>
    </row>
    <row r="6" spans="1:3" x14ac:dyDescent="0.35">
      <c r="A6" t="s">
        <v>216</v>
      </c>
      <c r="B6" s="19">
        <f>+'R2024'!D119</f>
        <v>113.75</v>
      </c>
      <c r="C6" s="19">
        <f>+'Budget 2025'!E108</f>
        <v>2651</v>
      </c>
    </row>
    <row r="7" spans="1:3" x14ac:dyDescent="0.35">
      <c r="A7" t="s">
        <v>217</v>
      </c>
      <c r="B7" s="19">
        <f>+'R2024'!D120</f>
        <v>70845.47</v>
      </c>
      <c r="C7" s="19">
        <f>+'Budget 2025'!E109</f>
        <v>74388</v>
      </c>
    </row>
    <row r="8" spans="1:3" x14ac:dyDescent="0.35">
      <c r="A8" t="s">
        <v>218</v>
      </c>
      <c r="B8" s="19">
        <f>+'R2024'!D121</f>
        <v>3409.04</v>
      </c>
      <c r="C8" s="19">
        <f>+'Budget 2025'!E110</f>
        <v>3579</v>
      </c>
    </row>
    <row r="9" spans="1:3" x14ac:dyDescent="0.35">
      <c r="A9" t="s">
        <v>221</v>
      </c>
      <c r="B9" s="19">
        <f>+'R2024'!D122</f>
        <v>48330.18</v>
      </c>
      <c r="C9" s="19">
        <f>+'Budget 2025'!E111</f>
        <v>50747</v>
      </c>
    </row>
    <row r="10" spans="1:3" x14ac:dyDescent="0.35">
      <c r="A10" t="s">
        <v>220</v>
      </c>
      <c r="B10" s="19">
        <v>0</v>
      </c>
      <c r="C10" s="19">
        <f>+'Budget 2025'!E112</f>
        <v>19000</v>
      </c>
    </row>
    <row r="11" spans="1:3" x14ac:dyDescent="0.35">
      <c r="A11" t="s">
        <v>222</v>
      </c>
      <c r="B11" s="19">
        <f>+'R2024'!D123</f>
        <v>14941.37</v>
      </c>
      <c r="C11" s="19">
        <f>+'Budget 2025'!E113</f>
        <v>15688</v>
      </c>
    </row>
    <row r="12" spans="1:3" x14ac:dyDescent="0.35">
      <c r="A12" t="s">
        <v>142</v>
      </c>
      <c r="B12" s="19">
        <f>+'R2024'!D124</f>
        <v>0</v>
      </c>
      <c r="C12" s="19">
        <f>+'Budget 2025'!E114</f>
        <v>20000</v>
      </c>
    </row>
    <row r="13" spans="1:3" x14ac:dyDescent="0.35">
      <c r="A13" s="1" t="s">
        <v>38</v>
      </c>
      <c r="B13" s="19"/>
      <c r="C13" s="19"/>
    </row>
    <row r="14" spans="1:3" x14ac:dyDescent="0.35">
      <c r="A14" t="s">
        <v>224</v>
      </c>
      <c r="B14" s="19">
        <f>+'R2024'!D126</f>
        <v>-143400</v>
      </c>
      <c r="C14" s="19">
        <f>+'Budget 2025'!E116</f>
        <v>-145500</v>
      </c>
    </row>
    <row r="15" spans="1:3" x14ac:dyDescent="0.35">
      <c r="A15" t="s">
        <v>226</v>
      </c>
      <c r="B15" s="19">
        <f>+'R2024'!D127</f>
        <v>-322500.05</v>
      </c>
      <c r="C15" s="19">
        <f>+'Budget 2025'!E117</f>
        <v>-322500</v>
      </c>
    </row>
    <row r="16" spans="1:3" x14ac:dyDescent="0.35">
      <c r="A16" t="s">
        <v>227</v>
      </c>
      <c r="B16" s="19">
        <f>+'R2024'!D128</f>
        <v>-6490.66</v>
      </c>
      <c r="C16" s="19">
        <f>+'Budget 2025'!E118</f>
        <v>-6491</v>
      </c>
    </row>
    <row r="17" spans="1:3" x14ac:dyDescent="0.35">
      <c r="A17" t="s">
        <v>228</v>
      </c>
      <c r="B17" s="19">
        <f>+'R2024'!D129</f>
        <v>-27696.400000000001</v>
      </c>
      <c r="C17" s="19">
        <f>+'Budget 2025'!E119</f>
        <v>-27696</v>
      </c>
    </row>
    <row r="18" spans="1:3" x14ac:dyDescent="0.35">
      <c r="A18" t="s">
        <v>229</v>
      </c>
      <c r="B18" s="19">
        <f>+'R2024'!D130</f>
        <v>-5800</v>
      </c>
      <c r="C18" s="19">
        <f>+'Budget 2025'!E120</f>
        <v>-5800</v>
      </c>
    </row>
    <row r="19" spans="1:3" x14ac:dyDescent="0.35">
      <c r="A19" t="s">
        <v>230</v>
      </c>
      <c r="B19" s="19">
        <f>+'R2024'!D131+'R2024'!D189</f>
        <v>149</v>
      </c>
      <c r="C19" s="19">
        <v>0</v>
      </c>
    </row>
    <row r="20" spans="1:3" x14ac:dyDescent="0.35">
      <c r="A20" t="s">
        <v>232</v>
      </c>
      <c r="B20" s="19">
        <f>+'R2024'!D132</f>
        <v>-9600</v>
      </c>
      <c r="C20" s="19">
        <v>0</v>
      </c>
    </row>
    <row r="21" spans="1:3" x14ac:dyDescent="0.35">
      <c r="A21" t="s">
        <v>231</v>
      </c>
      <c r="B21" s="19">
        <f>+'R2024'!D133</f>
        <v>-14000</v>
      </c>
      <c r="C21" s="19">
        <f>+'Budget 2025'!E121</f>
        <v>-10000</v>
      </c>
    </row>
    <row r="22" spans="1:3" x14ac:dyDescent="0.35">
      <c r="A22" t="s">
        <v>153</v>
      </c>
      <c r="B22" s="19">
        <f>+'R2024'!D135</f>
        <v>98677.37</v>
      </c>
      <c r="C22" s="19">
        <f>+'Budget 2025'!E123</f>
        <v>148016</v>
      </c>
    </row>
    <row r="23" spans="1:3" x14ac:dyDescent="0.35">
      <c r="A23" t="s">
        <v>152</v>
      </c>
      <c r="B23" s="19">
        <f>+'R2024'!D136</f>
        <v>-157266.21</v>
      </c>
      <c r="C23" s="19">
        <f>+'Budget 2025'!E124</f>
        <v>-235899</v>
      </c>
    </row>
    <row r="24" spans="1:3" x14ac:dyDescent="0.35">
      <c r="A24" t="s">
        <v>51</v>
      </c>
      <c r="B24" s="19">
        <f>+'R2024'!D134</f>
        <v>-23216</v>
      </c>
      <c r="C24" s="19">
        <f>+'Budget 2025'!E122</f>
        <v>-23216</v>
      </c>
    </row>
    <row r="25" spans="1:3" x14ac:dyDescent="0.35">
      <c r="B25" s="19"/>
      <c r="C25" s="19"/>
    </row>
    <row r="26" spans="1:3" x14ac:dyDescent="0.35">
      <c r="A26" s="1" t="s">
        <v>26</v>
      </c>
      <c r="B26" s="20">
        <f>SUM(B2:B25)</f>
        <v>-390908.06999999995</v>
      </c>
      <c r="C26" s="20">
        <f>SUM(C2:C25)</f>
        <v>-379880</v>
      </c>
    </row>
    <row r="28" spans="1:3" x14ac:dyDescent="0.35">
      <c r="A28" t="s">
        <v>208</v>
      </c>
      <c r="B28" s="19">
        <f>B26-'R2024'!D189-'R2024'!D113</f>
        <v>0</v>
      </c>
      <c r="C28" s="19">
        <f>C26-'Budget 2025'!E102</f>
        <v>0</v>
      </c>
    </row>
    <row r="31" spans="1:3" x14ac:dyDescent="0.35">
      <c r="A31" t="s">
        <v>243</v>
      </c>
      <c r="B31" s="19">
        <f>B7/2.1</f>
        <v>33735.938095238096</v>
      </c>
    </row>
    <row r="32" spans="1:3" x14ac:dyDescent="0.35">
      <c r="A32" t="s">
        <v>244</v>
      </c>
      <c r="B32" s="19">
        <f>-B16/5</f>
        <v>1298.1320000000001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4E4C7-2617-4DEE-B51E-1D1E29550821}">
  <dimension ref="A1:C32"/>
  <sheetViews>
    <sheetView workbookViewId="0">
      <selection activeCell="B32" sqref="A31:B32"/>
    </sheetView>
  </sheetViews>
  <sheetFormatPr defaultRowHeight="14.5" x14ac:dyDescent="0.35"/>
  <cols>
    <col min="1" max="1" width="26.7265625" bestFit="1" customWidth="1"/>
    <col min="2" max="2" width="14.1796875" bestFit="1" customWidth="1"/>
    <col min="3" max="3" width="11.453125" bestFit="1" customWidth="1"/>
  </cols>
  <sheetData>
    <row r="1" spans="1:3" x14ac:dyDescent="0.35">
      <c r="A1" s="1" t="s">
        <v>7</v>
      </c>
      <c r="B1" s="1" t="s">
        <v>11</v>
      </c>
      <c r="C1" s="1" t="s">
        <v>12</v>
      </c>
    </row>
    <row r="2" spans="1:3" x14ac:dyDescent="0.35">
      <c r="A2" t="s">
        <v>212</v>
      </c>
      <c r="B2" s="19">
        <f>+'R2024'!D145</f>
        <v>21740.33</v>
      </c>
      <c r="C2" s="19">
        <f>+'Budget 2025'!E130</f>
        <v>22827</v>
      </c>
    </row>
    <row r="3" spans="1:3" x14ac:dyDescent="0.35">
      <c r="A3" t="s">
        <v>213</v>
      </c>
      <c r="B3" s="19">
        <f>+'R2024'!D146</f>
        <v>38212.36</v>
      </c>
      <c r="C3" s="19">
        <f>+'Budget 2025'!E131</f>
        <v>5000</v>
      </c>
    </row>
    <row r="4" spans="1:3" x14ac:dyDescent="0.35">
      <c r="A4" s="1" t="s">
        <v>214</v>
      </c>
      <c r="B4" s="19"/>
      <c r="C4" s="19"/>
    </row>
    <row r="5" spans="1:3" x14ac:dyDescent="0.35">
      <c r="A5" t="s">
        <v>215</v>
      </c>
      <c r="B5" s="19">
        <f>+'R2024'!D148</f>
        <v>240913.63</v>
      </c>
      <c r="C5" s="19">
        <f>+'Budget 2025'!E133</f>
        <v>155914</v>
      </c>
    </row>
    <row r="6" spans="1:3" x14ac:dyDescent="0.35">
      <c r="A6" t="s">
        <v>216</v>
      </c>
      <c r="B6" s="19">
        <v>0</v>
      </c>
      <c r="C6" s="19">
        <v>0</v>
      </c>
    </row>
    <row r="7" spans="1:3" x14ac:dyDescent="0.35">
      <c r="A7" t="s">
        <v>217</v>
      </c>
      <c r="B7" s="19">
        <f>+'R2024'!D149</f>
        <v>152560.25</v>
      </c>
      <c r="C7" s="19">
        <f>+'Budget 2025'!E134</f>
        <v>160188</v>
      </c>
    </row>
    <row r="8" spans="1:3" x14ac:dyDescent="0.35">
      <c r="A8" t="s">
        <v>218</v>
      </c>
      <c r="B8" s="19">
        <f>+'R2024'!D150</f>
        <v>29893.68</v>
      </c>
      <c r="C8" s="19">
        <f>+'Budget 2025'!E135</f>
        <v>31388</v>
      </c>
    </row>
    <row r="9" spans="1:3" x14ac:dyDescent="0.35">
      <c r="A9" t="s">
        <v>221</v>
      </c>
      <c r="B9" s="19">
        <f>+'R2024'!D151</f>
        <v>67887.899999999994</v>
      </c>
      <c r="C9" s="19">
        <f>+'Budget 2025'!E136</f>
        <v>71282</v>
      </c>
    </row>
    <row r="10" spans="1:3" x14ac:dyDescent="0.35">
      <c r="A10" t="s">
        <v>220</v>
      </c>
      <c r="B10" s="19">
        <v>0</v>
      </c>
      <c r="C10" s="19">
        <f>+'Budget 2025'!E137</f>
        <v>95000</v>
      </c>
    </row>
    <row r="11" spans="1:3" x14ac:dyDescent="0.35">
      <c r="A11" t="s">
        <v>234</v>
      </c>
      <c r="B11" s="19">
        <f>+'R2024'!D152</f>
        <v>105668.34</v>
      </c>
      <c r="C11" s="19">
        <f>+'Budget 2025'!E138</f>
        <v>141079</v>
      </c>
    </row>
    <row r="12" spans="1:3" x14ac:dyDescent="0.35">
      <c r="A12" t="s">
        <v>222</v>
      </c>
      <c r="B12" s="19">
        <f>+'R2024'!D153</f>
        <v>26962.34</v>
      </c>
      <c r="C12" s="19">
        <f>+'Budget 2025'!E139</f>
        <v>28310</v>
      </c>
    </row>
    <row r="13" spans="1:3" x14ac:dyDescent="0.35">
      <c r="A13" t="s">
        <v>142</v>
      </c>
      <c r="B13" s="19">
        <f>+'R2024'!D154</f>
        <v>20000</v>
      </c>
      <c r="C13" s="19">
        <f>+'Budget 2025'!E140</f>
        <v>45000</v>
      </c>
    </row>
    <row r="14" spans="1:3" x14ac:dyDescent="0.35">
      <c r="A14" s="1" t="s">
        <v>38</v>
      </c>
      <c r="B14" s="19"/>
      <c r="C14" s="19"/>
    </row>
    <row r="15" spans="1:3" x14ac:dyDescent="0.35">
      <c r="A15" t="s">
        <v>224</v>
      </c>
      <c r="B15" s="19">
        <f>+'R2024'!D156</f>
        <v>-188895.53</v>
      </c>
      <c r="C15" s="19">
        <f>+'Budget 2025'!E142</f>
        <v>-126100</v>
      </c>
    </row>
    <row r="16" spans="1:3" x14ac:dyDescent="0.35">
      <c r="A16" t="s">
        <v>226</v>
      </c>
      <c r="B16" s="19">
        <f>+'R2024'!D157</f>
        <v>-1149134.1599999999</v>
      </c>
      <c r="C16" s="19">
        <f>+'Budget 2025'!E143</f>
        <v>-1149134</v>
      </c>
    </row>
    <row r="17" spans="1:3" x14ac:dyDescent="0.35">
      <c r="A17" t="s">
        <v>227</v>
      </c>
      <c r="B17" s="19">
        <f>+'R2024'!D158</f>
        <v>-59465.89</v>
      </c>
      <c r="C17" s="19">
        <f>+'Budget 2025'!E144</f>
        <v>-59466</v>
      </c>
    </row>
    <row r="18" spans="1:3" x14ac:dyDescent="0.35">
      <c r="A18" t="s">
        <v>228</v>
      </c>
      <c r="B18" s="19">
        <f>+'R2024'!D159</f>
        <v>-228502.21</v>
      </c>
      <c r="C18" s="19">
        <f>+'Budget 2025'!E145</f>
        <v>-228502</v>
      </c>
    </row>
    <row r="19" spans="1:3" x14ac:dyDescent="0.35">
      <c r="A19" t="s">
        <v>229</v>
      </c>
      <c r="B19" s="19">
        <f>+'R2024'!D160</f>
        <v>-11296</v>
      </c>
      <c r="C19" s="19">
        <f>+'Budget 2025'!E146</f>
        <v>-11296</v>
      </c>
    </row>
    <row r="20" spans="1:3" x14ac:dyDescent="0.35">
      <c r="A20" t="s">
        <v>230</v>
      </c>
      <c r="B20" s="19">
        <f>+'R2024'!D161+'R2024'!D190</f>
        <v>4228</v>
      </c>
      <c r="C20" s="19">
        <v>0</v>
      </c>
    </row>
    <row r="21" spans="1:3" x14ac:dyDescent="0.35">
      <c r="A21" t="s">
        <v>232</v>
      </c>
      <c r="B21" s="19">
        <f>+'R2024'!D162</f>
        <v>-77600</v>
      </c>
      <c r="C21" s="19">
        <v>0</v>
      </c>
    </row>
    <row r="22" spans="1:3" x14ac:dyDescent="0.35">
      <c r="A22" t="s">
        <v>153</v>
      </c>
      <c r="B22" s="19">
        <f>+'R2024'!D163</f>
        <v>512158.52</v>
      </c>
      <c r="C22" s="19">
        <f>+'Budget 2025'!E147</f>
        <v>512159</v>
      </c>
    </row>
    <row r="23" spans="1:3" x14ac:dyDescent="0.35">
      <c r="A23" t="s">
        <v>152</v>
      </c>
      <c r="B23" s="19">
        <f>+'R2024'!D164</f>
        <v>-572997.74</v>
      </c>
      <c r="C23" s="19">
        <f>+'Budget 2025'!E148</f>
        <v>-572998</v>
      </c>
    </row>
    <row r="24" spans="1:3" x14ac:dyDescent="0.35">
      <c r="A24" t="s">
        <v>51</v>
      </c>
      <c r="B24" s="19">
        <f>+'R2024'!D165</f>
        <v>-73248</v>
      </c>
      <c r="C24" s="19">
        <f>+'Budget 2025'!E149</f>
        <v>-73248</v>
      </c>
    </row>
    <row r="25" spans="1:3" x14ac:dyDescent="0.35">
      <c r="B25" s="19"/>
      <c r="C25" s="19"/>
    </row>
    <row r="26" spans="1:3" x14ac:dyDescent="0.35">
      <c r="A26" s="1" t="s">
        <v>26</v>
      </c>
      <c r="B26" s="20">
        <f>SUM(B2:B25)</f>
        <v>-1140914.18</v>
      </c>
      <c r="C26" s="20">
        <f>SUM(C2:C25)</f>
        <v>-952597</v>
      </c>
    </row>
    <row r="28" spans="1:3" x14ac:dyDescent="0.35">
      <c r="A28" t="s">
        <v>208</v>
      </c>
      <c r="B28" s="19">
        <f>B26-'R2024'!D142-'R2024'!D190</f>
        <v>0</v>
      </c>
      <c r="C28" s="19">
        <f>C26-'Budget 2025'!E128</f>
        <v>0</v>
      </c>
    </row>
    <row r="31" spans="1:3" x14ac:dyDescent="0.35">
      <c r="A31" t="s">
        <v>243</v>
      </c>
      <c r="B31" s="19">
        <f>B7/2.1</f>
        <v>72647.738095238092</v>
      </c>
    </row>
    <row r="32" spans="1:3" x14ac:dyDescent="0.35">
      <c r="A32" t="s">
        <v>244</v>
      </c>
      <c r="B32" s="19">
        <f>-B17/5</f>
        <v>11893.178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3073C-E5E8-452E-B8D7-C1E420C4F357}">
  <dimension ref="A1:C32"/>
  <sheetViews>
    <sheetView workbookViewId="0">
      <selection activeCell="B32" sqref="A31:B32"/>
    </sheetView>
  </sheetViews>
  <sheetFormatPr defaultRowHeight="14.5" x14ac:dyDescent="0.35"/>
  <cols>
    <col min="1" max="1" width="26.7265625" bestFit="1" customWidth="1"/>
    <col min="2" max="2" width="14.1796875" bestFit="1" customWidth="1"/>
    <col min="3" max="3" width="11.453125" bestFit="1" customWidth="1"/>
  </cols>
  <sheetData>
    <row r="1" spans="1:3" x14ac:dyDescent="0.35">
      <c r="A1" s="1" t="s">
        <v>8</v>
      </c>
      <c r="B1" s="1" t="s">
        <v>11</v>
      </c>
      <c r="C1" s="1" t="s">
        <v>12</v>
      </c>
    </row>
    <row r="2" spans="1:3" x14ac:dyDescent="0.35">
      <c r="A2" t="s">
        <v>212</v>
      </c>
      <c r="B2" s="19">
        <f>+'R2024'!D204</f>
        <v>29894.26</v>
      </c>
      <c r="C2" s="19">
        <f>+'Budget 2025'!E178</f>
        <v>31389</v>
      </c>
    </row>
    <row r="3" spans="1:3" x14ac:dyDescent="0.35">
      <c r="A3" t="s">
        <v>213</v>
      </c>
      <c r="B3" s="19">
        <f>+'R2024'!D205</f>
        <v>128370.63</v>
      </c>
      <c r="C3" s="19">
        <f>+'Budget 2025'!E179</f>
        <v>10000</v>
      </c>
    </row>
    <row r="4" spans="1:3" x14ac:dyDescent="0.35">
      <c r="A4" s="1" t="s">
        <v>214</v>
      </c>
      <c r="B4" s="19"/>
      <c r="C4" s="19"/>
    </row>
    <row r="5" spans="1:3" x14ac:dyDescent="0.35">
      <c r="A5" t="s">
        <v>215</v>
      </c>
      <c r="B5" s="19">
        <f>+'R2024'!D207</f>
        <v>186837.65</v>
      </c>
      <c r="C5" s="19">
        <f>+'Budget 2025'!E181</f>
        <v>116838</v>
      </c>
    </row>
    <row r="6" spans="1:3" x14ac:dyDescent="0.35">
      <c r="A6" t="s">
        <v>216</v>
      </c>
      <c r="B6" s="19">
        <f>+'R2024'!D208</f>
        <v>22868.560000000001</v>
      </c>
      <c r="C6" s="19">
        <f>+'Budget 2025'!E182</f>
        <v>22869</v>
      </c>
    </row>
    <row r="7" spans="1:3" x14ac:dyDescent="0.35">
      <c r="A7" t="s">
        <v>217</v>
      </c>
      <c r="B7" s="19">
        <f>+'R2024'!D209</f>
        <v>137489.01</v>
      </c>
      <c r="C7" s="19">
        <f>+'Budget 2025'!E183</f>
        <v>144363</v>
      </c>
    </row>
    <row r="8" spans="1:3" x14ac:dyDescent="0.35">
      <c r="A8" t="s">
        <v>218</v>
      </c>
      <c r="B8" s="19">
        <f>+'R2024'!D210</f>
        <v>58836.76</v>
      </c>
      <c r="C8" s="19">
        <f>+'Budget 2025'!E184</f>
        <v>61779</v>
      </c>
    </row>
    <row r="9" spans="1:3" x14ac:dyDescent="0.35">
      <c r="A9" t="s">
        <v>219</v>
      </c>
      <c r="B9" s="19">
        <f>+'R2024'!D211</f>
        <v>32968.49</v>
      </c>
      <c r="C9" s="19">
        <f>+'Budget 2025'!E185</f>
        <v>34617</v>
      </c>
    </row>
    <row r="10" spans="1:3" x14ac:dyDescent="0.35">
      <c r="A10" t="s">
        <v>221</v>
      </c>
      <c r="B10" s="19">
        <f>+'R2024'!D212</f>
        <v>90010.46</v>
      </c>
      <c r="C10" s="19">
        <f>+'Budget 2025'!E186</f>
        <v>94511</v>
      </c>
    </row>
    <row r="11" spans="1:3" x14ac:dyDescent="0.35">
      <c r="A11" t="s">
        <v>220</v>
      </c>
      <c r="B11" s="19">
        <v>0</v>
      </c>
      <c r="C11" s="19">
        <f>+'Budget 2025'!E187</f>
        <v>80000</v>
      </c>
    </row>
    <row r="12" spans="1:3" x14ac:dyDescent="0.35">
      <c r="A12" t="s">
        <v>222</v>
      </c>
      <c r="B12" s="19">
        <f>+'R2024'!D214</f>
        <v>37461.9</v>
      </c>
      <c r="C12" s="19">
        <f>+'Budget 2025'!E189</f>
        <v>39335</v>
      </c>
    </row>
    <row r="13" spans="1:3" x14ac:dyDescent="0.35">
      <c r="A13" t="s">
        <v>142</v>
      </c>
      <c r="B13" s="19">
        <f>+'R2024'!D215</f>
        <v>27875.33</v>
      </c>
      <c r="C13" s="19">
        <f>+'Budget 2025'!E190</f>
        <v>50000</v>
      </c>
    </row>
    <row r="14" spans="1:3" x14ac:dyDescent="0.35">
      <c r="A14" s="1" t="s">
        <v>38</v>
      </c>
      <c r="B14" s="19"/>
      <c r="C14" s="19"/>
    </row>
    <row r="15" spans="1:3" x14ac:dyDescent="0.35">
      <c r="A15" t="s">
        <v>224</v>
      </c>
      <c r="B15" s="19">
        <f>+'R2024'!D195</f>
        <v>-142293.07999999999</v>
      </c>
      <c r="C15" s="19">
        <f>+'Budget 2025'!E171</f>
        <v>-148000</v>
      </c>
    </row>
    <row r="16" spans="1:3" x14ac:dyDescent="0.35">
      <c r="A16" t="s">
        <v>226</v>
      </c>
      <c r="B16" s="19">
        <f>+'R2024'!D193</f>
        <v>-1203205.17</v>
      </c>
      <c r="C16" s="19">
        <f>+'Budget 2025'!E169</f>
        <v>-1203205</v>
      </c>
    </row>
    <row r="17" spans="1:3" x14ac:dyDescent="0.35">
      <c r="A17" t="s">
        <v>227</v>
      </c>
      <c r="B17" s="19">
        <f>+'R2024'!D196</f>
        <v>-91344</v>
      </c>
      <c r="C17" s="19">
        <f>+'Budget 2025'!E172</f>
        <v>-91344</v>
      </c>
    </row>
    <row r="18" spans="1:3" x14ac:dyDescent="0.35">
      <c r="A18" t="s">
        <v>228</v>
      </c>
      <c r="B18" s="19">
        <f>+'R2024'!D194</f>
        <v>-132526.95000000001</v>
      </c>
      <c r="C18" s="19">
        <f>+'Budget 2025'!E170</f>
        <v>-132527</v>
      </c>
    </row>
    <row r="19" spans="1:3" x14ac:dyDescent="0.35">
      <c r="A19" t="s">
        <v>229</v>
      </c>
      <c r="B19" s="19">
        <f>+'R2024'!D197</f>
        <v>-10600</v>
      </c>
      <c r="C19" s="19">
        <f>+'Budget 2025'!E173</f>
        <v>-10600</v>
      </c>
    </row>
    <row r="20" spans="1:3" x14ac:dyDescent="0.35">
      <c r="A20" t="s">
        <v>230</v>
      </c>
      <c r="B20" s="19">
        <f>+'R2024'!D198+'R2024'!D216</f>
        <v>-81784</v>
      </c>
      <c r="C20" s="19">
        <f>+'Budget 2025'!E174</f>
        <v>-87854</v>
      </c>
    </row>
    <row r="21" spans="1:3" x14ac:dyDescent="0.35">
      <c r="A21" t="s">
        <v>232</v>
      </c>
      <c r="B21" s="19">
        <f>+'R2024'!D199</f>
        <v>-10000</v>
      </c>
      <c r="C21" s="19">
        <v>0</v>
      </c>
    </row>
    <row r="22" spans="1:3" x14ac:dyDescent="0.35">
      <c r="A22" t="s">
        <v>153</v>
      </c>
      <c r="B22" s="19">
        <f>+'R2024'!D201</f>
        <v>175271.77</v>
      </c>
      <c r="C22" s="19">
        <f>+'Budget 2025'!E176</f>
        <v>175272</v>
      </c>
    </row>
    <row r="23" spans="1:3" x14ac:dyDescent="0.35">
      <c r="A23" t="s">
        <v>152</v>
      </c>
      <c r="B23" s="19">
        <f>+'R2024'!D200</f>
        <v>-218532.46</v>
      </c>
      <c r="C23" s="19">
        <f>+'Budget 2025'!E175</f>
        <v>-218532</v>
      </c>
    </row>
    <row r="24" spans="1:3" x14ac:dyDescent="0.35">
      <c r="A24" t="s">
        <v>51</v>
      </c>
      <c r="B24" s="19">
        <f>+'R2024'!D213</f>
        <v>-98404</v>
      </c>
      <c r="C24" s="19">
        <f>+'Budget 2025'!E188</f>
        <v>-98404</v>
      </c>
    </row>
    <row r="25" spans="1:3" x14ac:dyDescent="0.35">
      <c r="B25" s="19"/>
      <c r="C25" s="19"/>
    </row>
    <row r="26" spans="1:3" x14ac:dyDescent="0.35">
      <c r="A26" s="1" t="s">
        <v>26</v>
      </c>
      <c r="B26" s="20">
        <f>SUM(B2:B25)</f>
        <v>-1060804.8399999999</v>
      </c>
      <c r="C26" s="20">
        <f>SUM(C2:C25)</f>
        <v>-1129493</v>
      </c>
    </row>
    <row r="28" spans="1:3" x14ac:dyDescent="0.35">
      <c r="A28" t="s">
        <v>208</v>
      </c>
      <c r="B28" s="19">
        <f>B26-'R2024'!D191-'R2024'!D216</f>
        <v>2.4010660126805305E-10</v>
      </c>
      <c r="C28" s="19">
        <f>C26-'Budget 2025'!E167</f>
        <v>0</v>
      </c>
    </row>
    <row r="31" spans="1:3" x14ac:dyDescent="0.35">
      <c r="A31" t="s">
        <v>243</v>
      </c>
      <c r="B31" s="19">
        <f>B7/2.1</f>
        <v>65470.957142857143</v>
      </c>
    </row>
    <row r="32" spans="1:3" x14ac:dyDescent="0.35">
      <c r="A32" t="s">
        <v>244</v>
      </c>
      <c r="B32" s="19">
        <f>-B17/5</f>
        <v>18268.8</v>
      </c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Overblik</vt:lpstr>
      <vt:lpstr>KH</vt:lpstr>
      <vt:lpstr>SH</vt:lpstr>
      <vt:lpstr>BH</vt:lpstr>
      <vt:lpstr>Skåningebro</vt:lpstr>
      <vt:lpstr>NH</vt:lpstr>
      <vt:lpstr>MH</vt:lpstr>
      <vt:lpstr>Kal.H</vt:lpstr>
      <vt:lpstr>PH</vt:lpstr>
      <vt:lpstr>HH</vt:lpstr>
      <vt:lpstr>Adm. fælles</vt:lpstr>
      <vt:lpstr>R2024</vt:lpstr>
      <vt:lpstr>Budget 2025</vt:lpstr>
      <vt:lpstr>Større investeringer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Bille Rasmussen</dc:creator>
  <cp:lastModifiedBy>Simon Wede Lohse</cp:lastModifiedBy>
  <dcterms:created xsi:type="dcterms:W3CDTF">2025-02-18T07:24:30Z</dcterms:created>
  <dcterms:modified xsi:type="dcterms:W3CDTF">2025-02-21T11:59:18Z</dcterms:modified>
</cp:coreProperties>
</file>